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80" yWindow="105" windowWidth="14715" windowHeight="8010" activeTab="1"/>
  </bookViews>
  <sheets>
    <sheet name="Overall" sheetId="8" r:id="rId1"/>
    <sheet name="fs-234" sheetId="9" r:id="rId2"/>
    <sheet name="K-234" sheetId="11" r:id="rId3"/>
    <sheet name="fs-123" sheetId="2" r:id="rId4"/>
    <sheet name="K-123" sheetId="10" r:id="rId5"/>
  </sheets>
  <calcPr calcId="145621"/>
</workbook>
</file>

<file path=xl/calcChain.xml><?xml version="1.0" encoding="utf-8"?>
<calcChain xmlns="http://schemas.openxmlformats.org/spreadsheetml/2006/main">
  <c r="P16" i="8" l="1"/>
  <c r="P15" i="8"/>
  <c r="P14" i="8"/>
  <c r="M15" i="8"/>
  <c r="M16" i="8"/>
  <c r="M14" i="8"/>
  <c r="J15" i="8"/>
  <c r="J16" i="8"/>
  <c r="J14" i="8"/>
  <c r="G16" i="8"/>
  <c r="G15" i="8"/>
  <c r="G14" i="8"/>
  <c r="P24" i="11" l="1"/>
  <c r="O24" i="11"/>
  <c r="M24" i="11"/>
  <c r="K24" i="11"/>
  <c r="J24" i="11"/>
  <c r="H24" i="11"/>
  <c r="E24" i="11"/>
  <c r="D24" i="11"/>
  <c r="C24" i="11"/>
  <c r="Q23" i="11"/>
  <c r="L23" i="11"/>
  <c r="G23" i="11"/>
  <c r="Q22" i="11"/>
  <c r="L22" i="11"/>
  <c r="G22" i="11"/>
  <c r="Q21" i="11"/>
  <c r="L21" i="11"/>
  <c r="G21" i="11"/>
  <c r="Q20" i="11"/>
  <c r="L20" i="11"/>
  <c r="G20" i="11"/>
  <c r="Q19" i="11"/>
  <c r="L19" i="11"/>
  <c r="G19" i="11"/>
  <c r="Q18" i="11"/>
  <c r="L18" i="11"/>
  <c r="G18" i="11"/>
  <c r="Q17" i="11"/>
  <c r="L17" i="11"/>
  <c r="G17" i="11"/>
  <c r="Q16" i="11"/>
  <c r="L16" i="11"/>
  <c r="G16" i="11"/>
  <c r="Q15" i="11"/>
  <c r="L15" i="11"/>
  <c r="G15" i="11"/>
  <c r="G26" i="11" s="1"/>
  <c r="Q14" i="11"/>
  <c r="L14" i="11"/>
  <c r="G14" i="11"/>
  <c r="P24" i="10"/>
  <c r="O24" i="10"/>
  <c r="M24" i="10"/>
  <c r="K24" i="10"/>
  <c r="J24" i="10"/>
  <c r="H24" i="10"/>
  <c r="E24" i="10"/>
  <c r="D24" i="10"/>
  <c r="C24" i="10"/>
  <c r="Q23" i="10"/>
  <c r="L23" i="10"/>
  <c r="G23" i="10"/>
  <c r="Q22" i="10"/>
  <c r="L22" i="10"/>
  <c r="G22" i="10"/>
  <c r="Q21" i="10"/>
  <c r="L21" i="10"/>
  <c r="G21" i="10"/>
  <c r="Q20" i="10"/>
  <c r="L20" i="10"/>
  <c r="G20" i="10"/>
  <c r="Q19" i="10"/>
  <c r="L19" i="10"/>
  <c r="G19" i="10"/>
  <c r="Q18" i="10"/>
  <c r="L18" i="10"/>
  <c r="G18" i="10"/>
  <c r="Q17" i="10"/>
  <c r="L17" i="10"/>
  <c r="G17" i="10"/>
  <c r="Q16" i="10"/>
  <c r="L16" i="10"/>
  <c r="G16" i="10"/>
  <c r="Q15" i="10"/>
  <c r="L15" i="10"/>
  <c r="G15" i="10"/>
  <c r="Q14" i="10"/>
  <c r="L14" i="10"/>
  <c r="L26" i="10" s="1"/>
  <c r="G14" i="10"/>
  <c r="Q14" i="9"/>
  <c r="Q15" i="9"/>
  <c r="Q16" i="9"/>
  <c r="Q17" i="9"/>
  <c r="Q18" i="9"/>
  <c r="Q19" i="9"/>
  <c r="Q20" i="9"/>
  <c r="Q21" i="9"/>
  <c r="Q22" i="9"/>
  <c r="Q23" i="9"/>
  <c r="P24" i="9"/>
  <c r="O24" i="9"/>
  <c r="M24" i="9"/>
  <c r="K24" i="9"/>
  <c r="J24" i="9"/>
  <c r="H24" i="9"/>
  <c r="J26" i="9" s="1"/>
  <c r="J27" i="9" s="1"/>
  <c r="E24" i="9"/>
  <c r="D24" i="9"/>
  <c r="C24" i="9"/>
  <c r="L23" i="9"/>
  <c r="G23" i="9"/>
  <c r="L22" i="9"/>
  <c r="G22" i="9"/>
  <c r="L21" i="9"/>
  <c r="G21" i="9"/>
  <c r="L20" i="9"/>
  <c r="G20" i="9"/>
  <c r="L19" i="9"/>
  <c r="G19" i="9"/>
  <c r="L18" i="9"/>
  <c r="G18" i="9"/>
  <c r="L17" i="9"/>
  <c r="G17" i="9"/>
  <c r="L16" i="9"/>
  <c r="G16" i="9"/>
  <c r="L15" i="9"/>
  <c r="G15" i="9"/>
  <c r="L14" i="9"/>
  <c r="G14" i="9"/>
  <c r="E31" i="2"/>
  <c r="Q24" i="11" l="1"/>
  <c r="O26" i="11"/>
  <c r="O27" i="11" s="1"/>
  <c r="L26" i="11"/>
  <c r="J26" i="11"/>
  <c r="J27" i="11" s="1"/>
  <c r="G24" i="11"/>
  <c r="D26" i="11"/>
  <c r="D27" i="11" s="1"/>
  <c r="Q26" i="11"/>
  <c r="D29" i="11" s="1"/>
  <c r="L24" i="11"/>
  <c r="G26" i="10"/>
  <c r="Q26" i="10"/>
  <c r="O26" i="10"/>
  <c r="O27" i="10" s="1"/>
  <c r="Q24" i="10"/>
  <c r="J26" i="10"/>
  <c r="J27" i="10" s="1"/>
  <c r="D29" i="10"/>
  <c r="D31" i="10" s="1"/>
  <c r="G24" i="10"/>
  <c r="D26" i="10"/>
  <c r="D27" i="10" s="1"/>
  <c r="L24" i="10"/>
  <c r="Q24" i="9"/>
  <c r="G24" i="9"/>
  <c r="D26" i="9"/>
  <c r="D27" i="9" s="1"/>
  <c r="Q26" i="9"/>
  <c r="O26" i="9"/>
  <c r="O27" i="9" s="1"/>
  <c r="L26" i="9"/>
  <c r="G26" i="9"/>
  <c r="L24" i="9"/>
  <c r="D32" i="11" l="1"/>
  <c r="E32" i="11" s="1"/>
  <c r="D31" i="11"/>
  <c r="D30" i="11"/>
  <c r="D30" i="10"/>
  <c r="D32" i="10"/>
  <c r="E32" i="10" s="1"/>
  <c r="E31" i="10"/>
  <c r="D32" i="9"/>
  <c r="E32" i="9" s="1"/>
  <c r="D29" i="9"/>
  <c r="D31" i="9" s="1"/>
  <c r="D30" i="9"/>
  <c r="Q19" i="2"/>
  <c r="Q20" i="2"/>
  <c r="Q21" i="2"/>
  <c r="Q22" i="2"/>
  <c r="L19" i="2"/>
  <c r="L20" i="2"/>
  <c r="L21" i="2"/>
  <c r="L22" i="2"/>
  <c r="G19" i="2"/>
  <c r="G20" i="2"/>
  <c r="G21" i="2"/>
  <c r="G22" i="2"/>
  <c r="E31" i="11" l="1"/>
  <c r="D33" i="11"/>
  <c r="E33" i="11" s="1"/>
  <c r="D33" i="10"/>
  <c r="E33" i="10" s="1"/>
  <c r="E31" i="9"/>
  <c r="D33" i="9"/>
  <c r="E33" i="9" s="1"/>
  <c r="P24" i="2"/>
  <c r="O24" i="2"/>
  <c r="M24" i="2"/>
  <c r="K24" i="2"/>
  <c r="J24" i="2"/>
  <c r="H24" i="2"/>
  <c r="E24" i="2"/>
  <c r="D24" i="2"/>
  <c r="C24" i="2"/>
  <c r="Q23" i="2"/>
  <c r="L23" i="2"/>
  <c r="G23" i="2"/>
  <c r="Q18" i="2"/>
  <c r="L18" i="2"/>
  <c r="G18" i="2"/>
  <c r="Q17" i="2"/>
  <c r="L17" i="2"/>
  <c r="G17" i="2"/>
  <c r="Q16" i="2"/>
  <c r="L16" i="2"/>
  <c r="G16" i="2"/>
  <c r="Q15" i="2"/>
  <c r="L15" i="2"/>
  <c r="G15" i="2"/>
  <c r="Q14" i="2"/>
  <c r="L14" i="2"/>
  <c r="G14" i="2"/>
  <c r="L26" i="2" l="1"/>
  <c r="J26" i="2"/>
  <c r="J27" i="2" s="1"/>
  <c r="O26" i="2"/>
  <c r="O27" i="2" s="1"/>
  <c r="Q24" i="2"/>
  <c r="G26" i="2"/>
  <c r="G24" i="2"/>
  <c r="D26" i="2"/>
  <c r="D27" i="2" s="1"/>
  <c r="Q26" i="2"/>
  <c r="L24" i="2"/>
  <c r="D32" i="2" l="1"/>
  <c r="E32" i="2" s="1"/>
  <c r="D29" i="2"/>
  <c r="D31" i="2" l="1"/>
  <c r="D30" i="2"/>
  <c r="D33" i="2" l="1"/>
  <c r="E33" i="2" s="1"/>
</calcChain>
</file>

<file path=xl/sharedStrings.xml><?xml version="1.0" encoding="utf-8"?>
<sst xmlns="http://schemas.openxmlformats.org/spreadsheetml/2006/main" count="234" uniqueCount="53">
  <si>
    <t>A</t>
  </si>
  <si>
    <t>Sample</t>
  </si>
  <si>
    <t>Range</t>
  </si>
  <si>
    <t>Operators</t>
  </si>
  <si>
    <t>B</t>
  </si>
  <si>
    <t>C</t>
  </si>
  <si>
    <t>Model Name:</t>
  </si>
  <si>
    <t>℃</t>
  </si>
  <si>
    <t>Relative Humidity:</t>
  </si>
  <si>
    <t>%</t>
  </si>
  <si>
    <t>Tolerance (%):</t>
  </si>
  <si>
    <t xml:space="preserve">Totals: </t>
  </si>
  <si>
    <t>Sum</t>
  </si>
  <si>
    <t>X Average</t>
  </si>
  <si>
    <t>Ave Ra</t>
  </si>
  <si>
    <t>Ave Rb</t>
  </si>
  <si>
    <t>Ave Rc</t>
  </si>
  <si>
    <t>UCL:</t>
  </si>
  <si>
    <t>Repeatability:</t>
  </si>
  <si>
    <t>Gauge Capability:</t>
  </si>
  <si>
    <t>Stability:</t>
  </si>
  <si>
    <t>Variation caused by Equipment</t>
  </si>
  <si>
    <t>Variation caused by Operator</t>
  </si>
  <si>
    <t>Overall Gauge RnR Capability</t>
  </si>
  <si>
    <t>.</t>
  </si>
  <si>
    <t xml:space="preserve">     </t>
  </si>
  <si>
    <t>Reproducibility:</t>
  </si>
  <si>
    <t>SPEC (Hz):</t>
  </si>
  <si>
    <r>
      <t xml:space="preserve">Repeatability is the variation in measurements obtained with </t>
    </r>
    <r>
      <rPr>
        <b/>
        <sz val="10"/>
        <color theme="0" tint="-0.499984740745262"/>
        <rFont val="Arial"/>
        <family val="2"/>
      </rPr>
      <t>one measurement instrument</t>
    </r>
    <r>
      <rPr>
        <sz val="10"/>
        <color theme="0" tint="-0.499984740745262"/>
        <rFont val="Arial"/>
        <family val="2"/>
      </rPr>
      <t xml:space="preserve"> when used several times by </t>
    </r>
    <r>
      <rPr>
        <b/>
        <sz val="10"/>
        <color theme="0" tint="-0.499984740745262"/>
        <rFont val="Arial"/>
        <family val="2"/>
      </rPr>
      <t>an appraiser</t>
    </r>
    <r>
      <rPr>
        <sz val="10"/>
        <color theme="0" tint="-0.499984740745262"/>
        <rFont val="Arial"/>
        <family val="2"/>
      </rPr>
      <t xml:space="preserve"> while measuring the identical characteristic on the </t>
    </r>
    <r>
      <rPr>
        <b/>
        <sz val="10"/>
        <color theme="0" tint="-0.499984740745262"/>
        <rFont val="Arial"/>
        <family val="2"/>
      </rPr>
      <t>same part</t>
    </r>
    <r>
      <rPr>
        <sz val="10"/>
        <color theme="0" tint="-0.499984740745262"/>
        <rFont val="Arial"/>
        <family val="2"/>
      </rPr>
      <t>.</t>
    </r>
  </si>
  <si>
    <r>
      <t xml:space="preserve">Reproducibility is the variation in the average of the measurements made by </t>
    </r>
    <r>
      <rPr>
        <b/>
        <sz val="10"/>
        <color theme="0" tint="-0.499984740745262"/>
        <rFont val="Arial"/>
        <family val="2"/>
      </rPr>
      <t>different appraisers</t>
    </r>
    <r>
      <rPr>
        <sz val="10"/>
        <color theme="0" tint="-0.499984740745262"/>
        <rFont val="Arial"/>
        <family val="2"/>
      </rPr>
      <t xml:space="preserve"> using the </t>
    </r>
    <r>
      <rPr>
        <b/>
        <sz val="10"/>
        <color theme="0" tint="-0.499984740745262"/>
        <rFont val="Arial"/>
        <family val="2"/>
      </rPr>
      <t>same measuring instrument</t>
    </r>
    <r>
      <rPr>
        <sz val="10"/>
        <color theme="0" tint="-0.499984740745262"/>
        <rFont val="Arial"/>
        <family val="2"/>
      </rPr>
      <t xml:space="preserve"> when measuring the identical characteristic on the s</t>
    </r>
    <r>
      <rPr>
        <b/>
        <sz val="10"/>
        <color theme="0" tint="-0.499984740745262"/>
        <rFont val="Arial"/>
        <family val="2"/>
      </rPr>
      <t>ame part</t>
    </r>
    <r>
      <rPr>
        <sz val="10"/>
        <color theme="0" tint="-0.499984740745262"/>
        <rFont val="Arial"/>
        <family val="2"/>
      </rPr>
      <t>.</t>
    </r>
  </si>
  <si>
    <r>
      <t>Stability is the total variation in the measurements obtained with a measurement system on the same master or parts when measuring a single characteristic over an extended</t>
    </r>
    <r>
      <rPr>
        <b/>
        <sz val="10"/>
        <color theme="0" tint="-0.499984740745262"/>
        <rFont val="Arial"/>
        <family val="2"/>
      </rPr>
      <t xml:space="preserve"> time </t>
    </r>
    <r>
      <rPr>
        <sz val="10"/>
        <color theme="0" tint="-0.499984740745262"/>
        <rFont val="Arial"/>
        <family val="2"/>
      </rPr>
      <t>period.</t>
    </r>
  </si>
  <si>
    <t>Measurement date:</t>
  </si>
  <si>
    <t xml:space="preserve">Average R: </t>
  </si>
  <si>
    <t>Ambient Temperature:</t>
  </si>
  <si>
    <t>for 3 trials.</t>
  </si>
  <si>
    <t>Klippel QC Gauge Repeatability &amp; Reproducibility Report</t>
  </si>
  <si>
    <t>K1=</t>
  </si>
  <si>
    <t>K2=</t>
  </si>
  <si>
    <t>for 3 appraisers.</t>
  </si>
  <si>
    <t>D4=</t>
  </si>
  <si>
    <t>Tolerance (mm):</t>
  </si>
  <si>
    <t>Trails</t>
  </si>
  <si>
    <t>Variation caused by Equipment:</t>
  </si>
  <si>
    <t>Overall Gauge RnR Error:</t>
  </si>
  <si>
    <t>Variation caused by Appraiser:</t>
  </si>
  <si>
    <t>SO Klippel QC -- Play3 PR Stillness deviations</t>
  </si>
  <si>
    <t>SO Klippel QC -- Play3 PR fs</t>
  </si>
  <si>
    <t>fs</t>
  </si>
  <si>
    <t>Stiffness deviations</t>
  </si>
  <si>
    <r>
      <t xml:space="preserve">Analyzed based on data of Trial </t>
    </r>
    <r>
      <rPr>
        <b/>
        <u/>
        <sz val="10"/>
        <color theme="1"/>
        <rFont val="Arial"/>
        <family val="2"/>
      </rPr>
      <t>1, 2, 3</t>
    </r>
  </si>
  <si>
    <r>
      <t xml:space="preserve">Analyzed based on data of Trial </t>
    </r>
    <r>
      <rPr>
        <b/>
        <u/>
        <sz val="10"/>
        <color theme="1"/>
        <rFont val="Arial"/>
        <family val="2"/>
      </rPr>
      <t>2, 3, 4</t>
    </r>
  </si>
  <si>
    <t>SO Klippel QC -- Play3 Passive Radiator</t>
  </si>
  <si>
    <t>2014.04.10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</si>
</sst>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rgb="FFC00000"/>
      <name val="Arial"/>
      <family val="2"/>
    </font>
    <font>
      <b/>
      <u/>
      <sz val="10"/>
      <color theme="3"/>
      <name val="Arial"/>
      <family val="2"/>
    </font>
    <font>
      <b/>
      <sz val="12"/>
      <color rgb="FFFF0000"/>
      <name val="Arial"/>
      <family val="2"/>
    </font>
    <font>
      <b/>
      <sz val="10"/>
      <color theme="5"/>
      <name val="Arial"/>
      <family val="2"/>
    </font>
    <font>
      <b/>
      <sz val="10"/>
      <color theme="3"/>
      <name val="Arial"/>
      <family val="2"/>
    </font>
    <font>
      <sz val="10"/>
      <color theme="0" tint="-0.499984740745262"/>
      <name val="Arial"/>
      <family val="2"/>
    </font>
    <font>
      <b/>
      <sz val="10"/>
      <color theme="2" tint="-0.499984740745262"/>
      <name val="Arial"/>
      <family val="2"/>
    </font>
    <font>
      <b/>
      <sz val="10"/>
      <color theme="0" tint="-0.499984740745262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  <font>
      <b/>
      <sz val="9"/>
      <color theme="3"/>
      <name val="Arial"/>
      <family val="2"/>
    </font>
    <font>
      <b/>
      <sz val="10"/>
      <color theme="9" tint="-0.499984740745262"/>
      <name val="Arial"/>
      <family val="2"/>
    </font>
    <font>
      <b/>
      <sz val="9"/>
      <color rgb="FFFF0000"/>
      <name val="Arial"/>
      <family val="2"/>
    </font>
    <font>
      <b/>
      <sz val="9"/>
      <color theme="5" tint="-0.249977111117893"/>
      <name val="Arial"/>
      <family val="2"/>
    </font>
    <font>
      <b/>
      <sz val="10"/>
      <color theme="5" tint="-0.249977111117893"/>
      <name val="Arial"/>
      <family val="2"/>
    </font>
    <font>
      <b/>
      <sz val="9"/>
      <color rgb="FF0000FF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0" fillId="0" borderId="0" applyNumberFormat="0" applyFill="0" applyBorder="0" applyAlignment="0" applyProtection="0"/>
    <xf numFmtId="0" fontId="21" fillId="0" borderId="31" applyNumberFormat="0" applyFill="0" applyAlignment="0" applyProtection="0"/>
    <xf numFmtId="0" fontId="22" fillId="0" borderId="32" applyNumberFormat="0" applyFill="0" applyAlignment="0" applyProtection="0"/>
    <xf numFmtId="0" fontId="23" fillId="0" borderId="33" applyNumberFormat="0" applyFill="0" applyAlignment="0" applyProtection="0"/>
    <xf numFmtId="0" fontId="23" fillId="0" borderId="0" applyNumberFormat="0" applyFill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8" borderId="0" applyNumberFormat="0" applyBorder="0" applyAlignment="0" applyProtection="0"/>
    <xf numFmtId="0" fontId="27" fillId="9" borderId="34" applyNumberFormat="0" applyAlignment="0" applyProtection="0"/>
    <xf numFmtId="0" fontId="28" fillId="10" borderId="35" applyNumberFormat="0" applyAlignment="0" applyProtection="0"/>
    <xf numFmtId="0" fontId="29" fillId="10" borderId="34" applyNumberFormat="0" applyAlignment="0" applyProtection="0"/>
    <xf numFmtId="0" fontId="30" fillId="0" borderId="36" applyNumberFormat="0" applyFill="0" applyAlignment="0" applyProtection="0"/>
    <xf numFmtId="0" fontId="31" fillId="11" borderId="37" applyNumberFormat="0" applyAlignment="0" applyProtection="0"/>
    <xf numFmtId="0" fontId="32" fillId="0" borderId="0" applyNumberFormat="0" applyFill="0" applyBorder="0" applyAlignment="0" applyProtection="0"/>
    <xf numFmtId="0" fontId="19" fillId="12" borderId="38" applyNumberFormat="0" applyFont="0" applyAlignment="0" applyProtection="0"/>
    <xf numFmtId="0" fontId="33" fillId="0" borderId="0" applyNumberFormat="0" applyFill="0" applyBorder="0" applyAlignment="0" applyProtection="0"/>
    <xf numFmtId="0" fontId="1" fillId="0" borderId="39" applyNumberFormat="0" applyFill="0" applyAlignment="0" applyProtection="0"/>
    <xf numFmtId="0" fontId="34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34" fillId="36" borderId="0" applyNumberFormat="0" applyBorder="0" applyAlignment="0" applyProtection="0"/>
  </cellStyleXfs>
  <cellXfs count="193">
    <xf numFmtId="0" fontId="0" fillId="0" borderId="0" xfId="0"/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/>
    </xf>
    <xf numFmtId="0" fontId="0" fillId="0" borderId="21" xfId="0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2" fontId="0" fillId="2" borderId="0" xfId="0" applyNumberForma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2" fontId="0" fillId="2" borderId="27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15" fillId="0" borderId="29" xfId="0" applyFont="1" applyBorder="1" applyAlignment="1">
      <alignment horizontal="right" vertical="center" wrapText="1"/>
    </xf>
    <xf numFmtId="0" fontId="12" fillId="0" borderId="30" xfId="0" applyFont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0" fillId="0" borderId="0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2" fillId="0" borderId="2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16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/>
    </xf>
    <xf numFmtId="2" fontId="2" fillId="0" borderId="22" xfId="0" applyNumberFormat="1" applyFont="1" applyBorder="1" applyAlignment="1">
      <alignment horizontal="center" vertical="center"/>
    </xf>
    <xf numFmtId="2" fontId="0" fillId="2" borderId="28" xfId="0" applyNumberForma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2" fontId="2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2" fontId="2" fillId="0" borderId="22" xfId="0" applyNumberFormat="1" applyFont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28" xfId="0" applyNumberFormat="1" applyFill="1" applyBorder="1" applyAlignment="1">
      <alignment horizontal="center" vertical="center"/>
    </xf>
    <xf numFmtId="2" fontId="0" fillId="2" borderId="14" xfId="0" applyNumberFormat="1" applyFill="1" applyBorder="1" applyAlignment="1">
      <alignment horizontal="center" vertical="center"/>
    </xf>
    <xf numFmtId="0" fontId="2" fillId="0" borderId="20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6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10" fontId="36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10" fontId="15" fillId="0" borderId="0" xfId="0" applyNumberFormat="1" applyFont="1" applyBorder="1" applyAlignment="1">
      <alignment horizontal="center" vertical="center"/>
    </xf>
    <xf numFmtId="10" fontId="8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2" fontId="0" fillId="0" borderId="18" xfId="0" applyNumberFormat="1" applyBorder="1" applyAlignment="1"/>
    <xf numFmtId="2" fontId="0" fillId="0" borderId="16" xfId="0" applyNumberFormat="1" applyBorder="1" applyAlignment="1"/>
    <xf numFmtId="2" fontId="0" fillId="0" borderId="5" xfId="0" applyNumberFormat="1" applyBorder="1" applyAlignment="1"/>
    <xf numFmtId="2" fontId="0" fillId="0" borderId="26" xfId="0" applyNumberFormat="1" applyBorder="1" applyAlignment="1"/>
    <xf numFmtId="2" fontId="0" fillId="0" borderId="19" xfId="0" applyNumberFormat="1" applyBorder="1" applyAlignment="1"/>
    <xf numFmtId="2" fontId="0" fillId="0" borderId="17" xfId="0" applyNumberFormat="1" applyBorder="1" applyAlignment="1"/>
    <xf numFmtId="2" fontId="2" fillId="5" borderId="21" xfId="0" applyNumberFormat="1" applyFont="1" applyFill="1" applyBorder="1" applyAlignment="1">
      <alignment vertical="center"/>
    </xf>
    <xf numFmtId="2" fontId="2" fillId="5" borderId="22" xfId="0" applyNumberFormat="1" applyFont="1" applyFill="1" applyBorder="1" applyAlignment="1">
      <alignment vertical="center"/>
    </xf>
    <xf numFmtId="2" fontId="2" fillId="5" borderId="23" xfId="0" applyNumberFormat="1" applyFont="1" applyFill="1" applyBorder="1" applyAlignment="1">
      <alignment vertical="center"/>
    </xf>
    <xf numFmtId="2" fontId="2" fillId="5" borderId="6" xfId="0" applyNumberFormat="1" applyFont="1" applyFill="1" applyBorder="1" applyAlignment="1">
      <alignment vertical="center"/>
    </xf>
    <xf numFmtId="2" fontId="2" fillId="5" borderId="24" xfId="0" applyNumberFormat="1" applyFont="1" applyFill="1" applyBorder="1" applyAlignment="1">
      <alignment vertical="center"/>
    </xf>
    <xf numFmtId="2" fontId="2" fillId="5" borderId="25" xfId="0" applyNumberFormat="1" applyFont="1" applyFill="1" applyBorder="1" applyAlignment="1">
      <alignment vertical="center"/>
    </xf>
    <xf numFmtId="2" fontId="2" fillId="0" borderId="21" xfId="0" applyNumberFormat="1" applyFont="1" applyBorder="1" applyAlignment="1">
      <alignment vertical="center"/>
    </xf>
    <xf numFmtId="2" fontId="2" fillId="0" borderId="22" xfId="0" applyNumberFormat="1" applyFont="1" applyBorder="1" applyAlignment="1">
      <alignment vertical="center"/>
    </xf>
    <xf numFmtId="2" fontId="2" fillId="0" borderId="23" xfId="0" applyNumberFormat="1" applyFont="1" applyBorder="1" applyAlignment="1">
      <alignment vertical="center"/>
    </xf>
    <xf numFmtId="2" fontId="2" fillId="0" borderId="6" xfId="0" applyNumberFormat="1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2" fontId="2" fillId="0" borderId="25" xfId="0" applyNumberFormat="1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7" fillId="0" borderId="0" xfId="0" applyFont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40" fillId="0" borderId="29" xfId="0" applyFont="1" applyBorder="1" applyAlignment="1">
      <alignment horizontal="left" vertical="center" wrapText="1"/>
    </xf>
    <xf numFmtId="0" fontId="0" fillId="0" borderId="40" xfId="0" applyBorder="1" applyAlignment="1">
      <alignment horizontal="right" vertical="center"/>
    </xf>
    <xf numFmtId="0" fontId="0" fillId="0" borderId="41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1" fillId="0" borderId="29" xfId="0" applyFont="1" applyBorder="1" applyAlignment="1">
      <alignment horizontal="right" vertical="center"/>
    </xf>
    <xf numFmtId="0" fontId="1" fillId="4" borderId="46" xfId="0" applyFont="1" applyFill="1" applyBorder="1" applyAlignment="1">
      <alignment horizontal="center" vertical="center" wrapText="1"/>
    </xf>
    <xf numFmtId="0" fontId="15" fillId="4" borderId="46" xfId="0" applyFont="1" applyFill="1" applyBorder="1" applyAlignment="1">
      <alignment horizontal="center" vertical="center" wrapText="1"/>
    </xf>
    <xf numFmtId="0" fontId="15" fillId="4" borderId="47" xfId="0" applyFont="1" applyFill="1" applyBorder="1" applyAlignment="1">
      <alignment horizontal="center" vertical="center" wrapText="1"/>
    </xf>
    <xf numFmtId="0" fontId="1" fillId="4" borderId="45" xfId="0" applyFont="1" applyFill="1" applyBorder="1" applyAlignment="1">
      <alignment horizontal="center" vertical="center" wrapText="1"/>
    </xf>
    <xf numFmtId="10" fontId="3" fillId="0" borderId="21" xfId="0" applyNumberFormat="1" applyFont="1" applyBorder="1" applyAlignment="1">
      <alignment horizontal="center" vertical="center"/>
    </xf>
    <xf numFmtId="10" fontId="3" fillId="0" borderId="20" xfId="0" applyNumberFormat="1" applyFont="1" applyBorder="1" applyAlignment="1">
      <alignment horizontal="center" vertical="center"/>
    </xf>
    <xf numFmtId="10" fontId="38" fillId="0" borderId="23" xfId="0" applyNumberFormat="1" applyFont="1" applyBorder="1" applyAlignment="1">
      <alignment horizontal="center" vertical="center"/>
    </xf>
    <xf numFmtId="10" fontId="38" fillId="0" borderId="0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/>
    </xf>
    <xf numFmtId="10" fontId="37" fillId="0" borderId="27" xfId="0" applyNumberFormat="1" applyFont="1" applyBorder="1" applyAlignment="1">
      <alignment horizontal="center" vertical="center"/>
    </xf>
    <xf numFmtId="10" fontId="1" fillId="0" borderId="18" xfId="0" applyNumberFormat="1" applyFont="1" applyBorder="1" applyAlignment="1">
      <alignment horizontal="center" vertical="center"/>
    </xf>
    <xf numFmtId="10" fontId="1" fillId="0" borderId="20" xfId="0" applyNumberFormat="1" applyFont="1" applyBorder="1" applyAlignment="1">
      <alignment horizontal="center" vertical="center"/>
    </xf>
    <xf numFmtId="10" fontId="1" fillId="0" borderId="16" xfId="0" applyNumberFormat="1" applyFont="1" applyBorder="1" applyAlignment="1">
      <alignment horizontal="center" vertical="center"/>
    </xf>
    <xf numFmtId="10" fontId="39" fillId="0" borderId="5" xfId="0" applyNumberFormat="1" applyFont="1" applyBorder="1" applyAlignment="1">
      <alignment horizontal="center" vertical="center"/>
    </xf>
    <xf numFmtId="10" fontId="39" fillId="0" borderId="0" xfId="0" applyNumberFormat="1" applyFont="1" applyBorder="1" applyAlignment="1">
      <alignment horizontal="center" vertical="center"/>
    </xf>
    <xf numFmtId="10" fontId="39" fillId="0" borderId="26" xfId="0" applyNumberFormat="1" applyFont="1" applyBorder="1" applyAlignment="1">
      <alignment horizontal="center" vertical="center"/>
    </xf>
    <xf numFmtId="10" fontId="8" fillId="0" borderId="19" xfId="0" applyNumberFormat="1" applyFont="1" applyBorder="1" applyAlignment="1">
      <alignment horizontal="center" vertical="center"/>
    </xf>
    <xf numFmtId="10" fontId="8" fillId="0" borderId="27" xfId="0" applyNumberFormat="1" applyFont="1" applyBorder="1" applyAlignment="1">
      <alignment horizontal="center" vertical="center"/>
    </xf>
    <xf numFmtId="10" fontId="8" fillId="0" borderId="17" xfId="0" applyNumberFormat="1" applyFont="1" applyBorder="1" applyAlignment="1">
      <alignment horizontal="center" vertical="center"/>
    </xf>
    <xf numFmtId="10" fontId="1" fillId="0" borderId="21" xfId="0" applyNumberFormat="1" applyFont="1" applyBorder="1" applyAlignment="1">
      <alignment horizontal="center" vertical="center"/>
    </xf>
    <xf numFmtId="10" fontId="39" fillId="0" borderId="23" xfId="0" applyNumberFormat="1" applyFont="1" applyBorder="1" applyAlignment="1">
      <alignment horizontal="center" vertical="center"/>
    </xf>
    <xf numFmtId="10" fontId="8" fillId="0" borderId="24" xfId="0" applyNumberFormat="1" applyFont="1" applyBorder="1" applyAlignment="1">
      <alignment horizontal="center" vertical="center"/>
    </xf>
    <xf numFmtId="0" fontId="1" fillId="37" borderId="46" xfId="0" applyFont="1" applyFill="1" applyBorder="1" applyAlignment="1">
      <alignment horizontal="center" vertical="center" wrapText="1"/>
    </xf>
    <xf numFmtId="0" fontId="15" fillId="37" borderId="46" xfId="0" applyFont="1" applyFill="1" applyBorder="1" applyAlignment="1">
      <alignment horizontal="center" vertical="center" wrapText="1"/>
    </xf>
    <xf numFmtId="0" fontId="15" fillId="37" borderId="47" xfId="0" applyFont="1" applyFill="1" applyBorder="1" applyAlignment="1">
      <alignment horizontal="center" vertical="center" wrapText="1"/>
    </xf>
    <xf numFmtId="0" fontId="3" fillId="37" borderId="45" xfId="0" applyFont="1" applyFill="1" applyBorder="1" applyAlignment="1">
      <alignment horizontal="center" vertical="center" wrapText="1"/>
    </xf>
    <xf numFmtId="0" fontId="35" fillId="37" borderId="4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64" fontId="14" fillId="0" borderId="0" xfId="0" applyNumberFormat="1" applyFont="1" applyBorder="1" applyAlignment="1">
      <alignment horizontal="right" vertical="center"/>
    </xf>
    <xf numFmtId="164" fontId="13" fillId="0" borderId="27" xfId="0" applyNumberFormat="1" applyFont="1" applyFill="1" applyBorder="1" applyAlignment="1">
      <alignment horizontal="right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28" xfId="0" applyNumberFormat="1" applyFill="1" applyBorder="1" applyAlignment="1">
      <alignment horizontal="center" vertical="center"/>
    </xf>
    <xf numFmtId="2" fontId="0" fillId="2" borderId="14" xfId="0" applyNumberFormat="1" applyFill="1" applyBorder="1" applyAlignment="1">
      <alignment horizontal="center" vertical="center"/>
    </xf>
    <xf numFmtId="0" fontId="2" fillId="0" borderId="20" xfId="0" applyFont="1" applyBorder="1" applyAlignment="1">
      <alignment horizontal="right" vertical="center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7" fillId="0" borderId="29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9525</xdr:rowOff>
    </xdr:from>
    <xdr:to>
      <xdr:col>2</xdr:col>
      <xdr:colOff>9525</xdr:colOff>
      <xdr:row>12</xdr:row>
      <xdr:rowOff>238125</xdr:rowOff>
    </xdr:to>
    <xdr:cxnSp macro="">
      <xdr:nvCxnSpPr>
        <xdr:cNvPr id="2" name="Straight Connector 1"/>
        <xdr:cNvCxnSpPr/>
      </xdr:nvCxnSpPr>
      <xdr:spPr>
        <a:xfrm>
          <a:off x="200025" y="1905000"/>
          <a:ext cx="638175" cy="29527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9525</xdr:rowOff>
    </xdr:from>
    <xdr:to>
      <xdr:col>2</xdr:col>
      <xdr:colOff>9525</xdr:colOff>
      <xdr:row>12</xdr:row>
      <xdr:rowOff>238125</xdr:rowOff>
    </xdr:to>
    <xdr:cxnSp macro="">
      <xdr:nvCxnSpPr>
        <xdr:cNvPr id="2" name="Straight Connector 1"/>
        <xdr:cNvCxnSpPr/>
      </xdr:nvCxnSpPr>
      <xdr:spPr>
        <a:xfrm>
          <a:off x="200025" y="1905000"/>
          <a:ext cx="638175" cy="29527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9525</xdr:rowOff>
    </xdr:from>
    <xdr:to>
      <xdr:col>2</xdr:col>
      <xdr:colOff>9525</xdr:colOff>
      <xdr:row>12</xdr:row>
      <xdr:rowOff>238125</xdr:rowOff>
    </xdr:to>
    <xdr:cxnSp macro="">
      <xdr:nvCxnSpPr>
        <xdr:cNvPr id="2" name="Straight Connector 1"/>
        <xdr:cNvCxnSpPr/>
      </xdr:nvCxnSpPr>
      <xdr:spPr>
        <a:xfrm>
          <a:off x="200025" y="1905000"/>
          <a:ext cx="638175" cy="29527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9525</xdr:rowOff>
    </xdr:from>
    <xdr:to>
      <xdr:col>2</xdr:col>
      <xdr:colOff>9525</xdr:colOff>
      <xdr:row>12</xdr:row>
      <xdr:rowOff>238125</xdr:rowOff>
    </xdr:to>
    <xdr:cxnSp macro="">
      <xdr:nvCxnSpPr>
        <xdr:cNvPr id="2" name="Straight Connector 1"/>
        <xdr:cNvCxnSpPr/>
      </xdr:nvCxnSpPr>
      <xdr:spPr>
        <a:xfrm>
          <a:off x="200025" y="1905000"/>
          <a:ext cx="638175" cy="29527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S41"/>
  <sheetViews>
    <sheetView showGridLines="0" view="pageBreakPreview" zoomScaleNormal="100" zoomScaleSheetLayoutView="100" workbookViewId="0">
      <selection activeCell="V13" sqref="V13"/>
    </sheetView>
  </sheetViews>
  <sheetFormatPr defaultRowHeight="12.75" x14ac:dyDescent="0.2"/>
  <cols>
    <col min="1" max="1" width="2.7109375" style="1" customWidth="1"/>
    <col min="2" max="2" width="3.7109375" style="1" customWidth="1"/>
    <col min="3" max="3" width="10.7109375" style="1" customWidth="1"/>
    <col min="4" max="4" width="8.7109375" style="1" customWidth="1"/>
    <col min="5" max="6" width="4.7109375" style="1" customWidth="1"/>
    <col min="7" max="18" width="6.7109375" style="1" customWidth="1"/>
    <col min="19" max="19" width="2.7109375" style="1" customWidth="1"/>
    <col min="20" max="16384" width="9.140625" style="1"/>
  </cols>
  <sheetData>
    <row r="3" spans="2:19" s="17" customFormat="1" ht="20.100000000000001" customHeight="1" x14ac:dyDescent="0.2">
      <c r="B3" s="115" t="s">
        <v>35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62"/>
      <c r="S3" s="62"/>
    </row>
    <row r="4" spans="2:19" s="17" customFormat="1" ht="9.9499999999999993" customHeight="1" x14ac:dyDescent="0.2"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</row>
    <row r="5" spans="2:19" ht="15" customHeight="1" x14ac:dyDescent="0.2">
      <c r="B5" s="116" t="s">
        <v>6</v>
      </c>
      <c r="C5" s="116"/>
      <c r="D5" s="116"/>
      <c r="E5" s="134" t="s">
        <v>51</v>
      </c>
      <c r="F5" s="134"/>
      <c r="G5" s="134"/>
      <c r="H5" s="134"/>
      <c r="I5" s="134"/>
      <c r="J5" s="134"/>
      <c r="K5" s="7"/>
      <c r="L5" s="7"/>
      <c r="M5" s="7"/>
      <c r="N5" s="7"/>
      <c r="O5" s="7"/>
      <c r="P5" s="48"/>
      <c r="Q5" s="48"/>
      <c r="R5" s="7"/>
      <c r="S5" s="7"/>
    </row>
    <row r="6" spans="2:19" ht="15" customHeight="1" x14ac:dyDescent="0.2">
      <c r="B6" s="117" t="s">
        <v>33</v>
      </c>
      <c r="C6" s="117"/>
      <c r="D6" s="117"/>
      <c r="E6" s="44" t="s">
        <v>25</v>
      </c>
      <c r="F6" s="118" t="s">
        <v>7</v>
      </c>
      <c r="G6" s="118"/>
      <c r="H6" s="118"/>
      <c r="I6" s="10"/>
      <c r="J6" s="11"/>
      <c r="K6" s="11"/>
      <c r="L6" s="11"/>
      <c r="M6" s="7"/>
      <c r="N6" s="7"/>
      <c r="O6" s="7"/>
      <c r="P6" s="7"/>
      <c r="Q6" s="7"/>
      <c r="R6" s="7"/>
      <c r="S6" s="7"/>
    </row>
    <row r="7" spans="2:19" ht="15" customHeight="1" x14ac:dyDescent="0.2">
      <c r="B7" s="117" t="s">
        <v>8</v>
      </c>
      <c r="C7" s="117"/>
      <c r="D7" s="117"/>
      <c r="E7" s="45"/>
      <c r="F7" s="119" t="s">
        <v>9</v>
      </c>
      <c r="G7" s="119"/>
      <c r="H7" s="119"/>
      <c r="I7" s="7"/>
      <c r="J7" s="9"/>
      <c r="K7" s="7"/>
      <c r="M7" s="13"/>
      <c r="N7" s="120"/>
      <c r="O7" s="120"/>
      <c r="P7" s="14"/>
      <c r="Q7" s="47"/>
      <c r="R7" s="8"/>
      <c r="S7" s="8"/>
    </row>
    <row r="8" spans="2:19" ht="12" customHeight="1" x14ac:dyDescent="0.2">
      <c r="B8" s="7"/>
      <c r="C8" s="7"/>
      <c r="D8" s="7"/>
      <c r="E8" s="7"/>
      <c r="F8" s="7"/>
      <c r="G8" s="7"/>
      <c r="H8" s="7"/>
      <c r="I8" s="7"/>
      <c r="J8" s="7"/>
      <c r="K8" s="7"/>
      <c r="M8" s="12"/>
      <c r="N8" s="125"/>
      <c r="O8" s="125"/>
      <c r="P8" s="18"/>
      <c r="Q8" s="42"/>
      <c r="R8" s="18"/>
      <c r="S8" s="18"/>
    </row>
    <row r="9" spans="2:19" ht="12" customHeight="1" x14ac:dyDescent="0.2">
      <c r="B9" s="126" t="s">
        <v>31</v>
      </c>
      <c r="C9" s="126"/>
      <c r="D9" s="126"/>
      <c r="E9" s="127" t="s">
        <v>52</v>
      </c>
      <c r="F9" s="127"/>
      <c r="G9" s="127"/>
      <c r="H9" s="7"/>
      <c r="I9" s="7"/>
      <c r="J9" s="7"/>
      <c r="K9" s="7"/>
      <c r="M9" s="12"/>
      <c r="N9" s="125"/>
      <c r="O9" s="125"/>
      <c r="P9" s="15"/>
      <c r="Q9" s="43"/>
      <c r="R9" s="15"/>
      <c r="S9" s="15"/>
    </row>
    <row r="10" spans="2:19" ht="12" customHeight="1" thickBot="1" x14ac:dyDescent="0.25">
      <c r="B10" s="60"/>
      <c r="C10" s="60"/>
      <c r="D10" s="60"/>
      <c r="E10" s="61"/>
      <c r="F10" s="61"/>
      <c r="G10" s="61"/>
      <c r="H10" s="7"/>
      <c r="I10" s="7"/>
      <c r="J10" s="7"/>
      <c r="K10" s="7"/>
      <c r="M10" s="12"/>
      <c r="N10" s="59"/>
      <c r="O10" s="59"/>
      <c r="P10" s="15"/>
      <c r="Q10" s="43"/>
      <c r="R10" s="15"/>
      <c r="S10" s="15"/>
    </row>
    <row r="11" spans="2:19" ht="12" customHeight="1" x14ac:dyDescent="0.2">
      <c r="B11" s="60"/>
      <c r="C11" s="60"/>
      <c r="D11" s="60"/>
      <c r="E11" s="61"/>
      <c r="F11" s="61"/>
      <c r="G11" s="128" t="s">
        <v>49</v>
      </c>
      <c r="H11" s="129"/>
      <c r="I11" s="129"/>
      <c r="J11" s="129"/>
      <c r="K11" s="129"/>
      <c r="L11" s="130"/>
      <c r="M11" s="128" t="s">
        <v>50</v>
      </c>
      <c r="N11" s="129"/>
      <c r="O11" s="129"/>
      <c r="P11" s="129"/>
      <c r="Q11" s="129"/>
      <c r="R11" s="130"/>
      <c r="S11" s="15"/>
    </row>
    <row r="12" spans="2:19" ht="12" customHeight="1" x14ac:dyDescent="0.2">
      <c r="B12" s="60"/>
      <c r="C12" s="60"/>
      <c r="D12" s="60"/>
      <c r="E12" s="61"/>
      <c r="F12" s="61"/>
      <c r="G12" s="131"/>
      <c r="H12" s="132"/>
      <c r="I12" s="132"/>
      <c r="J12" s="132"/>
      <c r="K12" s="132"/>
      <c r="L12" s="133"/>
      <c r="M12" s="131"/>
      <c r="N12" s="132"/>
      <c r="O12" s="132"/>
      <c r="P12" s="132"/>
      <c r="Q12" s="132"/>
      <c r="R12" s="133"/>
      <c r="S12" s="15"/>
    </row>
    <row r="13" spans="2:19" ht="20.100000000000001" customHeight="1" thickBot="1" x14ac:dyDescent="0.25">
      <c r="B13" s="91"/>
      <c r="C13" s="91"/>
      <c r="D13" s="91"/>
      <c r="E13" s="92"/>
      <c r="F13" s="92"/>
      <c r="G13" s="144" t="s">
        <v>47</v>
      </c>
      <c r="H13" s="142"/>
      <c r="I13" s="142"/>
      <c r="J13" s="141" t="s">
        <v>48</v>
      </c>
      <c r="K13" s="142"/>
      <c r="L13" s="143"/>
      <c r="M13" s="166" t="s">
        <v>47</v>
      </c>
      <c r="N13" s="167"/>
      <c r="O13" s="167"/>
      <c r="P13" s="163" t="s">
        <v>48</v>
      </c>
      <c r="Q13" s="164"/>
      <c r="R13" s="165"/>
      <c r="S13" s="95"/>
    </row>
    <row r="14" spans="2:19" ht="20.100000000000001" customHeight="1" x14ac:dyDescent="0.2">
      <c r="B14" s="135" t="s">
        <v>42</v>
      </c>
      <c r="C14" s="136"/>
      <c r="D14" s="136"/>
      <c r="E14" s="136"/>
      <c r="F14" s="136"/>
      <c r="G14" s="145">
        <f>'fs-123'!E31</f>
        <v>0.15140206354166669</v>
      </c>
      <c r="H14" s="146"/>
      <c r="I14" s="146"/>
      <c r="J14" s="151">
        <f>'K-123'!E31</f>
        <v>0.26484330502499998</v>
      </c>
      <c r="K14" s="152"/>
      <c r="L14" s="153"/>
      <c r="M14" s="160">
        <f>'fs-234'!E31</f>
        <v>5.2539986250000149E-2</v>
      </c>
      <c r="N14" s="152"/>
      <c r="O14" s="152"/>
      <c r="P14" s="151">
        <f>'K-234'!E31</f>
        <v>0.11679761296666671</v>
      </c>
      <c r="Q14" s="152"/>
      <c r="R14" s="153"/>
      <c r="S14" s="93"/>
    </row>
    <row r="15" spans="2:19" ht="20.100000000000001" customHeight="1" x14ac:dyDescent="0.2">
      <c r="B15" s="137" t="s">
        <v>44</v>
      </c>
      <c r="C15" s="138"/>
      <c r="D15" s="138"/>
      <c r="E15" s="138"/>
      <c r="F15" s="138"/>
      <c r="G15" s="147">
        <f>'fs-123'!E32</f>
        <v>6.1295096250000652E-2</v>
      </c>
      <c r="H15" s="148"/>
      <c r="I15" s="148"/>
      <c r="J15" s="154">
        <f>'K-123'!E32</f>
        <v>0.11398560300000024</v>
      </c>
      <c r="K15" s="155"/>
      <c r="L15" s="156"/>
      <c r="M15" s="161">
        <f>'fs-234'!E32</f>
        <v>1.7161605000000614E-2</v>
      </c>
      <c r="N15" s="155"/>
      <c r="O15" s="155"/>
      <c r="P15" s="154">
        <f>'K-234'!E32</f>
        <v>3.0087085950000141E-2</v>
      </c>
      <c r="Q15" s="155"/>
      <c r="R15" s="156"/>
      <c r="S15" s="90"/>
    </row>
    <row r="16" spans="2:19" ht="20.100000000000001" customHeight="1" thickBot="1" x14ac:dyDescent="0.25">
      <c r="B16" s="139" t="s">
        <v>43</v>
      </c>
      <c r="C16" s="140"/>
      <c r="D16" s="140"/>
      <c r="E16" s="140"/>
      <c r="F16" s="140"/>
      <c r="G16" s="149">
        <f>'fs-123'!E33</f>
        <v>0.16333913697877714</v>
      </c>
      <c r="H16" s="150"/>
      <c r="I16" s="150"/>
      <c r="J16" s="157">
        <f>'K-123'!E33</f>
        <v>0.28833087574493105</v>
      </c>
      <c r="K16" s="158"/>
      <c r="L16" s="159"/>
      <c r="M16" s="162">
        <f>'fs-234'!E33</f>
        <v>5.5271790647004104E-2</v>
      </c>
      <c r="N16" s="158"/>
      <c r="O16" s="158"/>
      <c r="P16" s="157">
        <f>'K-234'!E33</f>
        <v>0.12061059296626464</v>
      </c>
      <c r="Q16" s="158"/>
      <c r="R16" s="159"/>
      <c r="S16" s="94"/>
    </row>
    <row r="17" spans="2:17" ht="8.1" customHeight="1" x14ac:dyDescent="0.2">
      <c r="B17" s="57"/>
      <c r="C17" s="57"/>
      <c r="D17" s="57"/>
      <c r="E17" s="57"/>
    </row>
    <row r="20" spans="2:17" ht="12.75" customHeight="1" x14ac:dyDescent="0.2">
      <c r="B20" s="122" t="s">
        <v>18</v>
      </c>
      <c r="C20" s="122"/>
      <c r="D20" s="123" t="s">
        <v>28</v>
      </c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</row>
    <row r="21" spans="2:17" x14ac:dyDescent="0.2">
      <c r="B21" s="46"/>
      <c r="C21" s="46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</row>
    <row r="23" spans="2:17" x14ac:dyDescent="0.2">
      <c r="B23" s="124" t="s">
        <v>26</v>
      </c>
      <c r="C23" s="124"/>
      <c r="D23" s="123" t="s">
        <v>29</v>
      </c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</row>
    <row r="24" spans="2:17" x14ac:dyDescent="0.2"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</row>
    <row r="26" spans="2:17" x14ac:dyDescent="0.2">
      <c r="B26" s="124" t="s">
        <v>20</v>
      </c>
      <c r="C26" s="124"/>
      <c r="D26" s="123" t="s">
        <v>30</v>
      </c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</row>
    <row r="27" spans="2:17" x14ac:dyDescent="0.2"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</row>
    <row r="28" spans="2:17" x14ac:dyDescent="0.2"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</row>
    <row r="29" spans="2:17" x14ac:dyDescent="0.2"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</row>
    <row r="30" spans="2:17" x14ac:dyDescent="0.2"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121"/>
      <c r="P30" s="121"/>
      <c r="Q30" s="49"/>
    </row>
    <row r="31" spans="2:17" x14ac:dyDescent="0.2"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121"/>
      <c r="P31" s="121"/>
      <c r="Q31" s="49"/>
    </row>
    <row r="32" spans="2:17" x14ac:dyDescent="0.2"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7"/>
      <c r="P32" s="57"/>
      <c r="Q32" s="49"/>
    </row>
    <row r="33" spans="15:19" x14ac:dyDescent="0.2">
      <c r="O33" s="121"/>
      <c r="P33" s="121"/>
      <c r="Q33" s="49"/>
    </row>
    <row r="41" spans="15:19" x14ac:dyDescent="0.2">
      <c r="S41" s="1" t="s">
        <v>24</v>
      </c>
    </row>
  </sheetData>
  <mergeCells count="42">
    <mergeCell ref="P13:R13"/>
    <mergeCell ref="M13:O13"/>
    <mergeCell ref="M14:O14"/>
    <mergeCell ref="M15:O15"/>
    <mergeCell ref="M16:O16"/>
    <mergeCell ref="P14:R14"/>
    <mergeCell ref="P15:R15"/>
    <mergeCell ref="P16:R16"/>
    <mergeCell ref="B14:F14"/>
    <mergeCell ref="B15:F15"/>
    <mergeCell ref="B16:F16"/>
    <mergeCell ref="J13:L13"/>
    <mergeCell ref="G13:I13"/>
    <mergeCell ref="G14:I14"/>
    <mergeCell ref="G15:I15"/>
    <mergeCell ref="G16:I16"/>
    <mergeCell ref="J14:L14"/>
    <mergeCell ref="J15:L15"/>
    <mergeCell ref="J16:L16"/>
    <mergeCell ref="N8:O8"/>
    <mergeCell ref="B9:D9"/>
    <mergeCell ref="E9:G9"/>
    <mergeCell ref="N9:O9"/>
    <mergeCell ref="G11:L12"/>
    <mergeCell ref="M11:R12"/>
    <mergeCell ref="O30:P30"/>
    <mergeCell ref="O31:P31"/>
    <mergeCell ref="O33:P33"/>
    <mergeCell ref="B20:C20"/>
    <mergeCell ref="D20:Q21"/>
    <mergeCell ref="B23:C23"/>
    <mergeCell ref="D23:Q24"/>
    <mergeCell ref="B26:C26"/>
    <mergeCell ref="D26:Q27"/>
    <mergeCell ref="B3:Q3"/>
    <mergeCell ref="B5:D5"/>
    <mergeCell ref="B6:D6"/>
    <mergeCell ref="F6:H6"/>
    <mergeCell ref="B7:D7"/>
    <mergeCell ref="F7:H7"/>
    <mergeCell ref="N7:O7"/>
    <mergeCell ref="E5:J5"/>
  </mergeCells>
  <printOptions horizontalCentered="1"/>
  <pageMargins left="0.7" right="0.7" top="0.2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45"/>
  <sheetViews>
    <sheetView showGridLines="0" tabSelected="1" view="pageBreakPreview" topLeftCell="A6" zoomScaleNormal="100" zoomScaleSheetLayoutView="100" workbookViewId="0">
      <selection activeCell="D32" sqref="D32"/>
    </sheetView>
  </sheetViews>
  <sheetFormatPr defaultRowHeight="12.75" x14ac:dyDescent="0.2"/>
  <cols>
    <col min="1" max="1" width="2.7109375" style="1" customWidth="1"/>
    <col min="2" max="2" width="9.7109375" style="1" customWidth="1"/>
    <col min="3" max="4" width="8.7109375" style="1" customWidth="1"/>
    <col min="5" max="6" width="4.7109375" style="1" customWidth="1"/>
    <col min="7" max="7" width="9.7109375" style="1" customWidth="1"/>
    <col min="8" max="9" width="4.7109375" style="1" customWidth="1"/>
    <col min="10" max="11" width="8.7109375" style="1" customWidth="1"/>
    <col min="12" max="12" width="9.7109375" style="1" customWidth="1"/>
    <col min="13" max="14" width="4.7109375" style="1" customWidth="1"/>
    <col min="15" max="16" width="8.7109375" style="1" customWidth="1"/>
    <col min="17" max="17" width="9.7109375" style="1" customWidth="1"/>
    <col min="18" max="18" width="2.7109375" style="1" customWidth="1"/>
    <col min="19" max="16384" width="9.140625" style="1"/>
  </cols>
  <sheetData>
    <row r="3" spans="2:18" s="17" customFormat="1" ht="20.100000000000001" customHeight="1" x14ac:dyDescent="0.2">
      <c r="B3" s="115" t="s">
        <v>35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80"/>
    </row>
    <row r="4" spans="2:18" s="17" customFormat="1" ht="9.9499999999999993" customHeight="1" x14ac:dyDescent="0.2"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</row>
    <row r="5" spans="2:18" ht="15" customHeight="1" x14ac:dyDescent="0.2">
      <c r="B5" s="116" t="s">
        <v>6</v>
      </c>
      <c r="C5" s="116"/>
      <c r="D5" s="116"/>
      <c r="E5" s="191" t="s">
        <v>46</v>
      </c>
      <c r="F5" s="191"/>
      <c r="G5" s="191"/>
      <c r="H5" s="191"/>
      <c r="I5" s="191"/>
      <c r="J5" s="114"/>
      <c r="K5" s="7"/>
      <c r="L5" s="7"/>
      <c r="M5" s="7"/>
      <c r="N5" s="7"/>
      <c r="O5" s="7"/>
      <c r="P5" s="48"/>
      <c r="Q5" s="48"/>
      <c r="R5" s="7"/>
    </row>
    <row r="6" spans="2:18" ht="15" customHeight="1" x14ac:dyDescent="0.2">
      <c r="B6" s="117" t="s">
        <v>33</v>
      </c>
      <c r="C6" s="117"/>
      <c r="D6" s="117"/>
      <c r="E6" s="44" t="s">
        <v>25</v>
      </c>
      <c r="F6" s="118" t="s">
        <v>7</v>
      </c>
      <c r="G6" s="118"/>
      <c r="H6" s="118"/>
      <c r="I6" s="10"/>
      <c r="J6" s="11"/>
      <c r="K6" s="11"/>
      <c r="L6" s="11"/>
      <c r="M6" s="7"/>
      <c r="N6" s="7"/>
      <c r="O6" s="7"/>
      <c r="P6" s="7"/>
      <c r="Q6" s="7"/>
      <c r="R6" s="7"/>
    </row>
    <row r="7" spans="2:18" ht="15" customHeight="1" x14ac:dyDescent="0.2">
      <c r="B7" s="117" t="s">
        <v>8</v>
      </c>
      <c r="C7" s="117"/>
      <c r="D7" s="117"/>
      <c r="E7" s="45"/>
      <c r="F7" s="119" t="s">
        <v>9</v>
      </c>
      <c r="G7" s="119"/>
      <c r="H7" s="119"/>
      <c r="I7" s="7"/>
      <c r="J7" s="9"/>
      <c r="K7" s="7"/>
      <c r="M7" s="13"/>
      <c r="N7" s="120" t="s">
        <v>27</v>
      </c>
      <c r="O7" s="120"/>
      <c r="P7" s="14">
        <v>0</v>
      </c>
      <c r="Q7" s="47"/>
      <c r="R7" s="8"/>
    </row>
    <row r="8" spans="2:18" ht="12" customHeight="1" x14ac:dyDescent="0.2">
      <c r="B8" s="7"/>
      <c r="C8" s="7"/>
      <c r="D8" s="7"/>
      <c r="E8" s="7"/>
      <c r="F8" s="7"/>
      <c r="G8" s="7"/>
      <c r="H8" s="7"/>
      <c r="I8" s="7"/>
      <c r="J8" s="7"/>
      <c r="K8" s="7"/>
      <c r="M8" s="12"/>
      <c r="N8" s="125" t="s">
        <v>10</v>
      </c>
      <c r="O8" s="125"/>
      <c r="P8" s="18"/>
      <c r="Q8" s="42"/>
      <c r="R8" s="18"/>
    </row>
    <row r="9" spans="2:18" ht="12" customHeight="1" x14ac:dyDescent="0.2">
      <c r="B9" s="126" t="s">
        <v>31</v>
      </c>
      <c r="C9" s="126"/>
      <c r="D9" s="126"/>
      <c r="E9" s="127" t="s">
        <v>52</v>
      </c>
      <c r="F9" s="127"/>
      <c r="G9" s="127"/>
      <c r="H9" s="7"/>
      <c r="I9" s="7"/>
      <c r="J9" s="7"/>
      <c r="K9" s="7"/>
      <c r="M9" s="12"/>
      <c r="N9" s="125" t="s">
        <v>40</v>
      </c>
      <c r="O9" s="125"/>
      <c r="P9" s="15">
        <v>4</v>
      </c>
      <c r="Q9" s="43">
        <v>-4</v>
      </c>
      <c r="R9" s="15"/>
    </row>
    <row r="10" spans="2:18" ht="8.1" customHeight="1" thickBot="1" x14ac:dyDescent="0.25">
      <c r="B10" s="86"/>
      <c r="C10" s="86"/>
      <c r="D10" s="86"/>
      <c r="E10" s="86"/>
    </row>
    <row r="11" spans="2:18" ht="18" customHeight="1" thickBot="1" x14ac:dyDescent="0.25">
      <c r="B11" s="6" t="s">
        <v>3</v>
      </c>
      <c r="C11" s="188" t="s">
        <v>0</v>
      </c>
      <c r="D11" s="189"/>
      <c r="E11" s="189"/>
      <c r="F11" s="189"/>
      <c r="G11" s="190"/>
      <c r="H11" s="188" t="s">
        <v>4</v>
      </c>
      <c r="I11" s="189"/>
      <c r="J11" s="189"/>
      <c r="K11" s="189"/>
      <c r="L11" s="190"/>
      <c r="M11" s="188" t="s">
        <v>5</v>
      </c>
      <c r="N11" s="189"/>
      <c r="O11" s="189"/>
      <c r="P11" s="189"/>
      <c r="Q11" s="190"/>
      <c r="R11" s="20"/>
    </row>
    <row r="12" spans="2:18" ht="12" customHeight="1" x14ac:dyDescent="0.2">
      <c r="B12" s="4" t="s">
        <v>41</v>
      </c>
      <c r="C12" s="178">
        <v>1</v>
      </c>
      <c r="D12" s="178">
        <v>2</v>
      </c>
      <c r="E12" s="180">
        <v>3</v>
      </c>
      <c r="F12" s="181"/>
      <c r="G12" s="176" t="s">
        <v>2</v>
      </c>
      <c r="H12" s="184">
        <v>1</v>
      </c>
      <c r="I12" s="185"/>
      <c r="J12" s="178">
        <v>2</v>
      </c>
      <c r="K12" s="180">
        <v>3</v>
      </c>
      <c r="L12" s="176" t="s">
        <v>2</v>
      </c>
      <c r="M12" s="184">
        <v>1</v>
      </c>
      <c r="N12" s="185"/>
      <c r="O12" s="178">
        <v>2</v>
      </c>
      <c r="P12" s="180">
        <v>3</v>
      </c>
      <c r="Q12" s="176" t="s">
        <v>2</v>
      </c>
      <c r="R12" s="21"/>
    </row>
    <row r="13" spans="2:18" ht="12" customHeight="1" thickBot="1" x14ac:dyDescent="0.25">
      <c r="B13" s="5" t="s">
        <v>1</v>
      </c>
      <c r="C13" s="179"/>
      <c r="D13" s="179"/>
      <c r="E13" s="182"/>
      <c r="F13" s="183"/>
      <c r="G13" s="177"/>
      <c r="H13" s="186"/>
      <c r="I13" s="187"/>
      <c r="J13" s="179"/>
      <c r="K13" s="182"/>
      <c r="L13" s="177"/>
      <c r="M13" s="186"/>
      <c r="N13" s="187"/>
      <c r="O13" s="179"/>
      <c r="P13" s="182"/>
      <c r="Q13" s="177"/>
      <c r="R13" s="21"/>
    </row>
    <row r="14" spans="2:18" x14ac:dyDescent="0.2">
      <c r="B14" s="2">
        <v>1</v>
      </c>
      <c r="C14" s="65">
        <v>37.199134999999998</v>
      </c>
      <c r="D14" s="64">
        <v>37.027676</v>
      </c>
      <c r="E14" s="96">
        <v>37.027676</v>
      </c>
      <c r="F14" s="97"/>
      <c r="G14" s="67">
        <f>MAX(C14:F14)-MIN(C14:F14)</f>
        <v>0.1714589999999987</v>
      </c>
      <c r="H14" s="102"/>
      <c r="I14" s="103">
        <v>37.113308000000004</v>
      </c>
      <c r="J14" s="81">
        <v>37.027676</v>
      </c>
      <c r="K14" s="73">
        <v>37.027676</v>
      </c>
      <c r="L14" s="76">
        <f>MAX(H14:K14)-MIN(H14:K14)</f>
        <v>8.5632000000003927E-2</v>
      </c>
      <c r="M14" s="108"/>
      <c r="N14" s="109">
        <v>37.113308000000004</v>
      </c>
      <c r="O14" s="81">
        <v>37.113308000000004</v>
      </c>
      <c r="P14" s="73">
        <v>37.027676</v>
      </c>
      <c r="Q14" s="76">
        <f>MAX(M14:P14)-MIN(M14:P14)</f>
        <v>8.5632000000003927E-2</v>
      </c>
      <c r="R14" s="22"/>
    </row>
    <row r="15" spans="2:18" x14ac:dyDescent="0.2">
      <c r="B15" s="3">
        <v>2</v>
      </c>
      <c r="C15" s="65">
        <v>37.113308000000004</v>
      </c>
      <c r="D15" s="64">
        <v>37.027676</v>
      </c>
      <c r="E15" s="98">
        <v>36.942242</v>
      </c>
      <c r="F15" s="99"/>
      <c r="G15" s="67">
        <f>MAX(C15:F15)-MIN(C15:F15)</f>
        <v>0.17106600000000327</v>
      </c>
      <c r="H15" s="104"/>
      <c r="I15" s="105">
        <v>37.027676</v>
      </c>
      <c r="J15" s="79">
        <v>36.942242</v>
      </c>
      <c r="K15" s="71">
        <v>36.942242</v>
      </c>
      <c r="L15" s="67">
        <f>MAX(H15:K15)-MIN(H15:K15)</f>
        <v>8.5433999999999344E-2</v>
      </c>
      <c r="M15" s="110"/>
      <c r="N15" s="111">
        <v>37.027676</v>
      </c>
      <c r="O15" s="79">
        <v>36.942242</v>
      </c>
      <c r="P15" s="71">
        <v>37.027676</v>
      </c>
      <c r="Q15" s="67">
        <f>MAX(M15:P15)-MIN(M15:P15)</f>
        <v>8.5433999999999344E-2</v>
      </c>
      <c r="R15" s="22"/>
    </row>
    <row r="16" spans="2:18" x14ac:dyDescent="0.2">
      <c r="B16" s="3">
        <v>3</v>
      </c>
      <c r="C16" s="65">
        <v>35.932296999999998</v>
      </c>
      <c r="D16" s="64">
        <v>35.684154999999997</v>
      </c>
      <c r="E16" s="98">
        <v>35.519675999999997</v>
      </c>
      <c r="F16" s="99"/>
      <c r="G16" s="67">
        <f t="shared" ref="G16:G23" si="0">MAX(C16:F16)-MIN(C16:F16)</f>
        <v>0.41262100000000146</v>
      </c>
      <c r="H16" s="104"/>
      <c r="I16" s="105">
        <v>35.766677999999999</v>
      </c>
      <c r="J16" s="79">
        <v>35.355961000000001</v>
      </c>
      <c r="K16" s="71">
        <v>35.601818000000002</v>
      </c>
      <c r="L16" s="67">
        <f t="shared" ref="L16:L23" si="1">MAX(H16:K16)-MIN(H16:K16)</f>
        <v>0.41071699999999822</v>
      </c>
      <c r="M16" s="110"/>
      <c r="N16" s="111">
        <v>35.684154999999997</v>
      </c>
      <c r="O16" s="79">
        <v>35.437725</v>
      </c>
      <c r="P16" s="71">
        <v>35.601818000000002</v>
      </c>
      <c r="Q16" s="67">
        <f t="shared" ref="Q16:Q23" si="2">MAX(M16:P16)-MIN(M16:P16)</f>
        <v>0.2464299999999966</v>
      </c>
      <c r="R16" s="22"/>
    </row>
    <row r="17" spans="2:18" x14ac:dyDescent="0.2">
      <c r="B17" s="3">
        <v>4</v>
      </c>
      <c r="C17" s="65">
        <v>36.942242</v>
      </c>
      <c r="D17" s="64">
        <v>36.857005999999998</v>
      </c>
      <c r="E17" s="98">
        <v>36.771968999999999</v>
      </c>
      <c r="F17" s="99"/>
      <c r="G17" s="67">
        <f t="shared" si="0"/>
        <v>0.17027300000000167</v>
      </c>
      <c r="H17" s="104"/>
      <c r="I17" s="105">
        <v>36.857005999999998</v>
      </c>
      <c r="J17" s="79">
        <v>36.771968999999999</v>
      </c>
      <c r="K17" s="71">
        <v>36.771968999999999</v>
      </c>
      <c r="L17" s="67">
        <f t="shared" si="1"/>
        <v>8.5036999999999807E-2</v>
      </c>
      <c r="M17" s="110"/>
      <c r="N17" s="111">
        <v>36.857005999999998</v>
      </c>
      <c r="O17" s="79">
        <v>36.771968999999999</v>
      </c>
      <c r="P17" s="71">
        <v>36.857005999999998</v>
      </c>
      <c r="Q17" s="67">
        <f t="shared" si="2"/>
        <v>8.5036999999999807E-2</v>
      </c>
      <c r="R17" s="22"/>
    </row>
    <row r="18" spans="2:18" x14ac:dyDescent="0.2">
      <c r="B18" s="3">
        <v>5</v>
      </c>
      <c r="C18" s="65">
        <v>36.265839</v>
      </c>
      <c r="D18" s="64">
        <v>36.265839</v>
      </c>
      <c r="E18" s="98">
        <v>36.098681999999997</v>
      </c>
      <c r="F18" s="99"/>
      <c r="G18" s="67">
        <f t="shared" si="0"/>
        <v>0.16715700000000311</v>
      </c>
      <c r="H18" s="104"/>
      <c r="I18" s="105">
        <v>36.265839</v>
      </c>
      <c r="J18" s="79">
        <v>36.182163000000003</v>
      </c>
      <c r="K18" s="71">
        <v>36.182163000000003</v>
      </c>
      <c r="L18" s="67">
        <f t="shared" si="1"/>
        <v>8.3675999999996975E-2</v>
      </c>
      <c r="M18" s="110"/>
      <c r="N18" s="111">
        <v>36.265839</v>
      </c>
      <c r="O18" s="79">
        <v>36.182163000000003</v>
      </c>
      <c r="P18" s="71">
        <v>36.265839</v>
      </c>
      <c r="Q18" s="67">
        <f t="shared" si="2"/>
        <v>8.3675999999996975E-2</v>
      </c>
      <c r="R18" s="22"/>
    </row>
    <row r="19" spans="2:18" x14ac:dyDescent="0.2">
      <c r="B19" s="3">
        <v>6</v>
      </c>
      <c r="C19" s="65">
        <v>37.631264000000002</v>
      </c>
      <c r="D19" s="64">
        <v>37.457813000000002</v>
      </c>
      <c r="E19" s="98">
        <v>37.371386999999999</v>
      </c>
      <c r="F19" s="99"/>
      <c r="G19" s="67">
        <f t="shared" si="0"/>
        <v>0.25987700000000302</v>
      </c>
      <c r="H19" s="104"/>
      <c r="I19" s="105">
        <v>37.457813000000002</v>
      </c>
      <c r="J19" s="79">
        <v>37.371386999999999</v>
      </c>
      <c r="K19" s="71">
        <v>37.371386999999999</v>
      </c>
      <c r="L19" s="67">
        <f t="shared" si="1"/>
        <v>8.6426000000003E-2</v>
      </c>
      <c r="M19" s="110"/>
      <c r="N19" s="111">
        <v>37.457813000000002</v>
      </c>
      <c r="O19" s="79">
        <v>37.371386999999999</v>
      </c>
      <c r="P19" s="71">
        <v>37.371386999999999</v>
      </c>
      <c r="Q19" s="67">
        <f t="shared" si="2"/>
        <v>8.6426000000003E-2</v>
      </c>
      <c r="R19" s="22"/>
    </row>
    <row r="20" spans="2:18" x14ac:dyDescent="0.2">
      <c r="B20" s="3">
        <v>7</v>
      </c>
      <c r="C20" s="65">
        <v>36.857005999999998</v>
      </c>
      <c r="D20" s="64">
        <v>36.687125999999999</v>
      </c>
      <c r="E20" s="98">
        <v>36.687125999999999</v>
      </c>
      <c r="F20" s="99"/>
      <c r="G20" s="67">
        <f t="shared" si="0"/>
        <v>0.16987999999999914</v>
      </c>
      <c r="H20" s="104"/>
      <c r="I20" s="105">
        <v>36.771968999999999</v>
      </c>
      <c r="J20" s="79">
        <v>36.687125999999999</v>
      </c>
      <c r="K20" s="71">
        <v>36.687125999999999</v>
      </c>
      <c r="L20" s="67">
        <f t="shared" si="1"/>
        <v>8.4842999999999336E-2</v>
      </c>
      <c r="M20" s="110"/>
      <c r="N20" s="111">
        <v>36.771968999999999</v>
      </c>
      <c r="O20" s="79">
        <v>36.687125999999999</v>
      </c>
      <c r="P20" s="71">
        <v>36.687125999999999</v>
      </c>
      <c r="Q20" s="67">
        <f t="shared" si="2"/>
        <v>8.4842999999999336E-2</v>
      </c>
      <c r="R20" s="22"/>
    </row>
    <row r="21" spans="2:18" x14ac:dyDescent="0.2">
      <c r="B21" s="3">
        <v>8</v>
      </c>
      <c r="C21" s="65">
        <v>37.027676</v>
      </c>
      <c r="D21" s="64">
        <v>36.942242</v>
      </c>
      <c r="E21" s="98">
        <v>36.942242</v>
      </c>
      <c r="F21" s="99"/>
      <c r="G21" s="67">
        <f t="shared" si="0"/>
        <v>8.5433999999999344E-2</v>
      </c>
      <c r="H21" s="104"/>
      <c r="I21" s="105">
        <v>36.942242</v>
      </c>
      <c r="J21" s="79">
        <v>36.942242</v>
      </c>
      <c r="K21" s="71">
        <v>36.857005999999998</v>
      </c>
      <c r="L21" s="67">
        <f t="shared" si="1"/>
        <v>8.5236000000001866E-2</v>
      </c>
      <c r="M21" s="110"/>
      <c r="N21" s="111">
        <v>36.942242</v>
      </c>
      <c r="O21" s="79">
        <v>36.857005999999998</v>
      </c>
      <c r="P21" s="71">
        <v>36.857005999999998</v>
      </c>
      <c r="Q21" s="67">
        <f t="shared" si="2"/>
        <v>8.5236000000001866E-2</v>
      </c>
      <c r="R21" s="22"/>
    </row>
    <row r="22" spans="2:18" x14ac:dyDescent="0.2">
      <c r="B22" s="3">
        <v>9</v>
      </c>
      <c r="C22" s="65">
        <v>37.027676</v>
      </c>
      <c r="D22" s="64">
        <v>36.942242</v>
      </c>
      <c r="E22" s="98">
        <v>36.857005999999998</v>
      </c>
      <c r="F22" s="99"/>
      <c r="G22" s="67">
        <f t="shared" si="0"/>
        <v>0.17067000000000121</v>
      </c>
      <c r="H22" s="104"/>
      <c r="I22" s="105">
        <v>36.942242</v>
      </c>
      <c r="J22" s="79">
        <v>36.857005999999998</v>
      </c>
      <c r="K22" s="71">
        <v>36.857005999999998</v>
      </c>
      <c r="L22" s="67">
        <f t="shared" si="1"/>
        <v>8.5236000000001866E-2</v>
      </c>
      <c r="M22" s="110"/>
      <c r="N22" s="111">
        <v>36.942242</v>
      </c>
      <c r="O22" s="79">
        <v>36.857005999999998</v>
      </c>
      <c r="P22" s="71">
        <v>36.857005999999998</v>
      </c>
      <c r="Q22" s="67">
        <f t="shared" si="2"/>
        <v>8.5236000000001866E-2</v>
      </c>
      <c r="R22" s="22"/>
    </row>
    <row r="23" spans="2:18" ht="13.5" thickBot="1" x14ac:dyDescent="0.25">
      <c r="B23" s="3">
        <v>10</v>
      </c>
      <c r="C23" s="65">
        <v>36.433768999999998</v>
      </c>
      <c r="D23" s="64">
        <v>36.265839</v>
      </c>
      <c r="E23" s="100">
        <v>36.265839</v>
      </c>
      <c r="F23" s="101"/>
      <c r="G23" s="66">
        <f t="shared" si="0"/>
        <v>0.16792999999999836</v>
      </c>
      <c r="H23" s="106"/>
      <c r="I23" s="107">
        <v>36.349708999999997</v>
      </c>
      <c r="J23" s="79">
        <v>36.265839</v>
      </c>
      <c r="K23" s="77">
        <v>36.349708999999997</v>
      </c>
      <c r="L23" s="66">
        <f t="shared" si="1"/>
        <v>8.3869999999997447E-2</v>
      </c>
      <c r="M23" s="112"/>
      <c r="N23" s="113">
        <v>36.349708999999997</v>
      </c>
      <c r="O23" s="79">
        <v>36.265839</v>
      </c>
      <c r="P23" s="71">
        <v>36.265839</v>
      </c>
      <c r="Q23" s="66">
        <f t="shared" si="2"/>
        <v>8.3869999999997447E-2</v>
      </c>
      <c r="R23" s="22"/>
    </row>
    <row r="24" spans="2:18" ht="15" customHeight="1" thickBot="1" x14ac:dyDescent="0.25">
      <c r="B24" s="16" t="s">
        <v>11</v>
      </c>
      <c r="C24" s="84">
        <f>SUM(C14:C23)</f>
        <v>368.43021199999998</v>
      </c>
      <c r="D24" s="82">
        <f>SUM(D14:D23)</f>
        <v>367.15761400000008</v>
      </c>
      <c r="E24" s="172">
        <f>SUM(E14:F23)</f>
        <v>366.48384500000009</v>
      </c>
      <c r="F24" s="173"/>
      <c r="G24" s="70">
        <f>SUM(G14:G23)</f>
        <v>1.9463670000000093</v>
      </c>
      <c r="H24" s="174">
        <f>SUM(H14:I23)</f>
        <v>367.49448200000006</v>
      </c>
      <c r="I24" s="172"/>
      <c r="J24" s="82">
        <f>SUM(J14:J23)</f>
        <v>366.40361100000007</v>
      </c>
      <c r="K24" s="83">
        <f>SUM(K14:K23)</f>
        <v>366.64810200000005</v>
      </c>
      <c r="L24" s="70">
        <f>SUM(L14:L23)</f>
        <v>1.1761070000000018</v>
      </c>
      <c r="M24" s="174">
        <f>SUM(M14:N23)</f>
        <v>367.41195900000008</v>
      </c>
      <c r="N24" s="172"/>
      <c r="O24" s="82">
        <f>SUM(O14:O23)</f>
        <v>366.485771</v>
      </c>
      <c r="P24" s="83">
        <f>SUM(P14:P23)</f>
        <v>366.81837900000005</v>
      </c>
      <c r="Q24" s="70">
        <f>SUM(Q14:Q23)</f>
        <v>1.0118200000000002</v>
      </c>
      <c r="R24" s="22"/>
    </row>
    <row r="25" spans="2:18" ht="8.1" customHeight="1" thickBot="1" x14ac:dyDescent="0.25">
      <c r="R25" s="19"/>
    </row>
    <row r="26" spans="2:18" x14ac:dyDescent="0.2">
      <c r="B26" s="23"/>
      <c r="C26" s="85" t="s">
        <v>12</v>
      </c>
      <c r="D26" s="24">
        <f>SUM(C24:F24)</f>
        <v>1102.0716710000002</v>
      </c>
      <c r="E26" s="175" t="s">
        <v>14</v>
      </c>
      <c r="F26" s="175"/>
      <c r="G26" s="24">
        <f>AVERAGE(G14:G23)</f>
        <v>0.19463670000000094</v>
      </c>
      <c r="H26" s="175" t="s">
        <v>12</v>
      </c>
      <c r="I26" s="175"/>
      <c r="J26" s="24">
        <f>SUM(H24:K24)</f>
        <v>1100.5461950000001</v>
      </c>
      <c r="K26" s="85" t="s">
        <v>15</v>
      </c>
      <c r="L26" s="24">
        <f>AVERAGE(L14:L23)</f>
        <v>0.11761070000000018</v>
      </c>
      <c r="M26" s="175" t="s">
        <v>12</v>
      </c>
      <c r="N26" s="175"/>
      <c r="O26" s="24">
        <f>SUM(M24:P24)</f>
        <v>1100.7161090000002</v>
      </c>
      <c r="P26" s="85" t="s">
        <v>16</v>
      </c>
      <c r="Q26" s="25">
        <f>AVERAGE(Q14:Q23)</f>
        <v>0.10118200000000002</v>
      </c>
      <c r="R26" s="19"/>
    </row>
    <row r="27" spans="2:18" x14ac:dyDescent="0.2">
      <c r="B27" s="26"/>
      <c r="C27" s="88" t="s">
        <v>13</v>
      </c>
      <c r="D27" s="27">
        <f>D26/(3*MAX(B14:B23))</f>
        <v>36.735722366666671</v>
      </c>
      <c r="E27" s="88"/>
      <c r="F27" s="88"/>
      <c r="G27" s="28"/>
      <c r="H27" s="168" t="s">
        <v>13</v>
      </c>
      <c r="I27" s="168"/>
      <c r="J27" s="27">
        <f>J26/(3*MAX(B14:B23))</f>
        <v>36.684873166666669</v>
      </c>
      <c r="K27" s="88"/>
      <c r="L27" s="28"/>
      <c r="M27" s="168" t="s">
        <v>13</v>
      </c>
      <c r="N27" s="168"/>
      <c r="O27" s="27">
        <f>O26/(3*(MAX(B14:B23)))</f>
        <v>36.69053696666667</v>
      </c>
      <c r="P27" s="88"/>
      <c r="Q27" s="29"/>
      <c r="R27" s="19"/>
    </row>
    <row r="28" spans="2:18" x14ac:dyDescent="0.2">
      <c r="B28" s="26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1"/>
    </row>
    <row r="29" spans="2:18" x14ac:dyDescent="0.2">
      <c r="B29" s="26"/>
      <c r="C29" s="30" t="s">
        <v>32</v>
      </c>
      <c r="D29" s="39">
        <f>AVERAGE(G26,L26,Q26)</f>
        <v>0.1378098000000004</v>
      </c>
      <c r="E29" s="30"/>
      <c r="F29" s="89" t="s">
        <v>39</v>
      </c>
      <c r="G29" s="78">
        <v>2.58</v>
      </c>
      <c r="H29" s="30"/>
      <c r="I29" s="30"/>
      <c r="J29" s="30"/>
      <c r="K29" s="30"/>
      <c r="L29" s="30"/>
      <c r="M29" s="30"/>
      <c r="N29" s="30"/>
      <c r="O29" s="30"/>
      <c r="P29" s="30"/>
      <c r="Q29" s="31"/>
    </row>
    <row r="30" spans="2:18" x14ac:dyDescent="0.2">
      <c r="B30" s="26"/>
      <c r="C30" s="89" t="s">
        <v>17</v>
      </c>
      <c r="D30" s="39">
        <f>D29*G29</f>
        <v>0.35554928400000102</v>
      </c>
      <c r="E30" s="30"/>
      <c r="F30" s="89" t="s">
        <v>36</v>
      </c>
      <c r="G30" s="78">
        <v>3.05</v>
      </c>
      <c r="H30" s="169" t="s">
        <v>34</v>
      </c>
      <c r="I30" s="169"/>
      <c r="J30" s="169"/>
      <c r="K30" s="89" t="s">
        <v>37</v>
      </c>
      <c r="L30" s="78">
        <v>2.7</v>
      </c>
      <c r="M30" s="169" t="s">
        <v>38</v>
      </c>
      <c r="N30" s="169"/>
      <c r="O30" s="169"/>
      <c r="P30" s="30"/>
      <c r="Q30" s="31"/>
    </row>
    <row r="31" spans="2:18" x14ac:dyDescent="0.2">
      <c r="B31" s="26"/>
      <c r="C31" s="89" t="s">
        <v>18</v>
      </c>
      <c r="D31" s="40">
        <f>3.05*D29</f>
        <v>0.4203198900000012</v>
      </c>
      <c r="E31" s="170">
        <f>D31/($P$9+ABS($Q$9))</f>
        <v>5.2539986250000149E-2</v>
      </c>
      <c r="F31" s="170"/>
      <c r="G31" s="37" t="s">
        <v>21</v>
      </c>
      <c r="H31" s="30"/>
      <c r="I31" s="30"/>
      <c r="J31" s="30"/>
      <c r="K31" s="30"/>
      <c r="L31" s="30"/>
      <c r="M31" s="30"/>
      <c r="N31" s="30"/>
      <c r="O31" s="30"/>
      <c r="P31" s="30"/>
      <c r="Q31" s="31"/>
    </row>
    <row r="32" spans="2:18" x14ac:dyDescent="0.2">
      <c r="B32" s="26"/>
      <c r="C32" s="89" t="s">
        <v>26</v>
      </c>
      <c r="D32" s="40">
        <f>L30*(MAX(D27,J27,O27)-MIN(D27,J27,O27))</f>
        <v>0.13729284000000491</v>
      </c>
      <c r="E32" s="170">
        <f t="shared" ref="E32:E33" si="3">D32/($P$9+ABS($Q$9))</f>
        <v>1.7161605000000614E-2</v>
      </c>
      <c r="F32" s="170"/>
      <c r="G32" s="37" t="s">
        <v>22</v>
      </c>
      <c r="H32" s="30"/>
      <c r="I32" s="30"/>
      <c r="J32" s="30"/>
      <c r="K32" s="30"/>
      <c r="L32" s="30"/>
      <c r="M32" s="30"/>
      <c r="N32" s="30"/>
      <c r="O32" s="30"/>
      <c r="P32" s="30"/>
      <c r="Q32" s="31"/>
    </row>
    <row r="33" spans="2:18" ht="16.5" thickBot="1" x14ac:dyDescent="0.25">
      <c r="B33" s="33"/>
      <c r="C33" s="34" t="s">
        <v>19</v>
      </c>
      <c r="D33" s="41">
        <f>SQRT(D31^2+D32^2)</f>
        <v>0.44217432517603283</v>
      </c>
      <c r="E33" s="171">
        <f t="shared" si="3"/>
        <v>5.5271790647004104E-2</v>
      </c>
      <c r="F33" s="171"/>
      <c r="G33" s="38" t="s">
        <v>23</v>
      </c>
      <c r="H33" s="35"/>
      <c r="I33" s="35"/>
      <c r="J33" s="35"/>
      <c r="K33" s="35"/>
      <c r="L33" s="35"/>
      <c r="M33" s="35"/>
      <c r="N33" s="35"/>
      <c r="O33" s="35"/>
      <c r="P33" s="35"/>
      <c r="Q33" s="36"/>
    </row>
    <row r="36" spans="2:18" ht="12.75" customHeight="1" x14ac:dyDescent="0.2">
      <c r="B36" s="122" t="s">
        <v>18</v>
      </c>
      <c r="C36" s="122"/>
      <c r="D36" s="123" t="s">
        <v>28</v>
      </c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</row>
    <row r="37" spans="2:18" x14ac:dyDescent="0.2">
      <c r="B37" s="46"/>
      <c r="C37" s="46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</row>
    <row r="39" spans="2:18" x14ac:dyDescent="0.2">
      <c r="B39" s="124" t="s">
        <v>26</v>
      </c>
      <c r="C39" s="124"/>
      <c r="D39" s="123" t="s">
        <v>29</v>
      </c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</row>
    <row r="40" spans="2:18" x14ac:dyDescent="0.2"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</row>
    <row r="42" spans="2:18" x14ac:dyDescent="0.2">
      <c r="B42" s="124" t="s">
        <v>20</v>
      </c>
      <c r="C42" s="124"/>
      <c r="D42" s="123" t="s">
        <v>30</v>
      </c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</row>
    <row r="43" spans="2:18" x14ac:dyDescent="0.2"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</row>
    <row r="44" spans="2:18" x14ac:dyDescent="0.2"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</row>
    <row r="45" spans="2:18" x14ac:dyDescent="0.2"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1" t="s">
        <v>24</v>
      </c>
    </row>
  </sheetData>
  <mergeCells count="46">
    <mergeCell ref="B3:Q3"/>
    <mergeCell ref="B5:D5"/>
    <mergeCell ref="B6:D6"/>
    <mergeCell ref="F6:H6"/>
    <mergeCell ref="B7:D7"/>
    <mergeCell ref="F7:H7"/>
    <mergeCell ref="N7:O7"/>
    <mergeCell ref="E5:I5"/>
    <mergeCell ref="N8:O8"/>
    <mergeCell ref="B9:D9"/>
    <mergeCell ref="E9:G9"/>
    <mergeCell ref="N9:O9"/>
    <mergeCell ref="C11:G11"/>
    <mergeCell ref="H11:L11"/>
    <mergeCell ref="M11:Q11"/>
    <mergeCell ref="Q12:Q13"/>
    <mergeCell ref="C12:C13"/>
    <mergeCell ref="D12:D13"/>
    <mergeCell ref="E12:F13"/>
    <mergeCell ref="G12:G13"/>
    <mergeCell ref="H12:I13"/>
    <mergeCell ref="J12:J13"/>
    <mergeCell ref="K12:K13"/>
    <mergeCell ref="L12:L13"/>
    <mergeCell ref="M12:N13"/>
    <mergeCell ref="O12:O13"/>
    <mergeCell ref="P12:P13"/>
    <mergeCell ref="E24:F24"/>
    <mergeCell ref="H24:I24"/>
    <mergeCell ref="M24:N24"/>
    <mergeCell ref="E26:F26"/>
    <mergeCell ref="H26:I26"/>
    <mergeCell ref="M26:N26"/>
    <mergeCell ref="B42:C42"/>
    <mergeCell ref="D42:Q43"/>
    <mergeCell ref="H27:I27"/>
    <mergeCell ref="M27:N27"/>
    <mergeCell ref="H30:J30"/>
    <mergeCell ref="M30:O30"/>
    <mergeCell ref="E31:F31"/>
    <mergeCell ref="E32:F32"/>
    <mergeCell ref="E33:F33"/>
    <mergeCell ref="B36:C36"/>
    <mergeCell ref="D36:Q37"/>
    <mergeCell ref="B39:C39"/>
    <mergeCell ref="D39:Q40"/>
  </mergeCells>
  <printOptions horizontalCentered="1"/>
  <pageMargins left="0.7" right="0.7" top="0.25" bottom="0.2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45"/>
  <sheetViews>
    <sheetView showGridLines="0" view="pageBreakPreview" zoomScaleNormal="100" zoomScaleSheetLayoutView="100" workbookViewId="0">
      <selection activeCell="E10" sqref="E10"/>
    </sheetView>
  </sheetViews>
  <sheetFormatPr defaultRowHeight="12.75" x14ac:dyDescent="0.2"/>
  <cols>
    <col min="1" max="1" width="2.7109375" style="1" customWidth="1"/>
    <col min="2" max="2" width="9.7109375" style="1" customWidth="1"/>
    <col min="3" max="4" width="8.7109375" style="1" customWidth="1"/>
    <col min="5" max="6" width="4.7109375" style="1" customWidth="1"/>
    <col min="7" max="7" width="9.7109375" style="1" customWidth="1"/>
    <col min="8" max="9" width="4.7109375" style="1" customWidth="1"/>
    <col min="10" max="11" width="8.7109375" style="1" customWidth="1"/>
    <col min="12" max="12" width="9.7109375" style="1" customWidth="1"/>
    <col min="13" max="14" width="4.7109375" style="1" customWidth="1"/>
    <col min="15" max="16" width="8.7109375" style="1" customWidth="1"/>
    <col min="17" max="17" width="9.7109375" style="1" customWidth="1"/>
    <col min="18" max="18" width="2.7109375" style="1" customWidth="1"/>
    <col min="19" max="16384" width="9.140625" style="1"/>
  </cols>
  <sheetData>
    <row r="3" spans="2:18" s="17" customFormat="1" ht="20.100000000000001" customHeight="1" x14ac:dyDescent="0.2">
      <c r="B3" s="115" t="s">
        <v>35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80"/>
    </row>
    <row r="4" spans="2:18" s="17" customFormat="1" ht="9.9499999999999993" customHeight="1" x14ac:dyDescent="0.2"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</row>
    <row r="5" spans="2:18" ht="15" customHeight="1" x14ac:dyDescent="0.2">
      <c r="B5" s="116" t="s">
        <v>6</v>
      </c>
      <c r="C5" s="116"/>
      <c r="D5" s="116"/>
      <c r="E5" s="192" t="s">
        <v>45</v>
      </c>
      <c r="F5" s="192"/>
      <c r="G5" s="192"/>
      <c r="H5" s="192"/>
      <c r="I5" s="192"/>
      <c r="J5" s="192"/>
      <c r="K5" s="192"/>
      <c r="L5" s="7"/>
      <c r="M5" s="7"/>
      <c r="N5" s="7"/>
      <c r="O5" s="7"/>
      <c r="P5" s="48"/>
      <c r="Q5" s="48"/>
      <c r="R5" s="7"/>
    </row>
    <row r="6" spans="2:18" ht="15" customHeight="1" x14ac:dyDescent="0.2">
      <c r="B6" s="117" t="s">
        <v>33</v>
      </c>
      <c r="C6" s="117"/>
      <c r="D6" s="117"/>
      <c r="E6" s="44" t="s">
        <v>25</v>
      </c>
      <c r="F6" s="118" t="s">
        <v>7</v>
      </c>
      <c r="G6" s="118"/>
      <c r="H6" s="118"/>
      <c r="I6" s="10"/>
      <c r="J6" s="11"/>
      <c r="K6" s="11"/>
      <c r="L6" s="11"/>
      <c r="M6" s="7"/>
      <c r="N6" s="7"/>
      <c r="O6" s="7"/>
      <c r="P6" s="7"/>
      <c r="Q6" s="7"/>
      <c r="R6" s="7"/>
    </row>
    <row r="7" spans="2:18" ht="15" customHeight="1" x14ac:dyDescent="0.2">
      <c r="B7" s="117" t="s">
        <v>8</v>
      </c>
      <c r="C7" s="117"/>
      <c r="D7" s="117"/>
      <c r="E7" s="45"/>
      <c r="F7" s="119" t="s">
        <v>9</v>
      </c>
      <c r="G7" s="119"/>
      <c r="H7" s="119"/>
      <c r="I7" s="7"/>
      <c r="J7" s="9"/>
      <c r="K7" s="7"/>
      <c r="M7" s="13"/>
      <c r="N7" s="120" t="s">
        <v>27</v>
      </c>
      <c r="O7" s="120"/>
      <c r="P7" s="14">
        <v>0</v>
      </c>
      <c r="Q7" s="47"/>
      <c r="R7" s="8"/>
    </row>
    <row r="8" spans="2:18" ht="12" customHeight="1" x14ac:dyDescent="0.2">
      <c r="B8" s="7"/>
      <c r="C8" s="7"/>
      <c r="D8" s="7"/>
      <c r="E8" s="7"/>
      <c r="F8" s="7"/>
      <c r="G8" s="7"/>
      <c r="H8" s="7"/>
      <c r="I8" s="7"/>
      <c r="J8" s="7"/>
      <c r="K8" s="7"/>
      <c r="M8" s="12"/>
      <c r="N8" s="125" t="s">
        <v>10</v>
      </c>
      <c r="O8" s="125"/>
      <c r="P8" s="18"/>
      <c r="Q8" s="42"/>
      <c r="R8" s="18"/>
    </row>
    <row r="9" spans="2:18" ht="12" customHeight="1" x14ac:dyDescent="0.2">
      <c r="B9" s="126" t="s">
        <v>31</v>
      </c>
      <c r="C9" s="126"/>
      <c r="D9" s="126"/>
      <c r="E9" s="127" t="s">
        <v>52</v>
      </c>
      <c r="F9" s="127"/>
      <c r="G9" s="127"/>
      <c r="H9" s="7"/>
      <c r="I9" s="7"/>
      <c r="J9" s="7"/>
      <c r="K9" s="7"/>
      <c r="M9" s="12"/>
      <c r="N9" s="125" t="s">
        <v>40</v>
      </c>
      <c r="O9" s="125"/>
      <c r="P9" s="15">
        <v>10</v>
      </c>
      <c r="Q9" s="43">
        <v>-10</v>
      </c>
      <c r="R9" s="15"/>
    </row>
    <row r="10" spans="2:18" ht="8.1" customHeight="1" thickBot="1" x14ac:dyDescent="0.25">
      <c r="B10" s="86"/>
      <c r="C10" s="86"/>
      <c r="D10" s="86"/>
      <c r="E10" s="86"/>
    </row>
    <row r="11" spans="2:18" ht="18" customHeight="1" thickBot="1" x14ac:dyDescent="0.25">
      <c r="B11" s="6" t="s">
        <v>3</v>
      </c>
      <c r="C11" s="188" t="s">
        <v>0</v>
      </c>
      <c r="D11" s="189"/>
      <c r="E11" s="189"/>
      <c r="F11" s="189"/>
      <c r="G11" s="190"/>
      <c r="H11" s="188" t="s">
        <v>4</v>
      </c>
      <c r="I11" s="189"/>
      <c r="J11" s="189"/>
      <c r="K11" s="189"/>
      <c r="L11" s="190"/>
      <c r="M11" s="188" t="s">
        <v>5</v>
      </c>
      <c r="N11" s="189"/>
      <c r="O11" s="189"/>
      <c r="P11" s="189"/>
      <c r="Q11" s="190"/>
      <c r="R11" s="20"/>
    </row>
    <row r="12" spans="2:18" ht="12" customHeight="1" x14ac:dyDescent="0.2">
      <c r="B12" s="4" t="s">
        <v>41</v>
      </c>
      <c r="C12" s="178">
        <v>1</v>
      </c>
      <c r="D12" s="178">
        <v>2</v>
      </c>
      <c r="E12" s="180">
        <v>3</v>
      </c>
      <c r="F12" s="181"/>
      <c r="G12" s="176" t="s">
        <v>2</v>
      </c>
      <c r="H12" s="184">
        <v>1</v>
      </c>
      <c r="I12" s="185"/>
      <c r="J12" s="178">
        <v>2</v>
      </c>
      <c r="K12" s="180">
        <v>3</v>
      </c>
      <c r="L12" s="176" t="s">
        <v>2</v>
      </c>
      <c r="M12" s="184">
        <v>1</v>
      </c>
      <c r="N12" s="185"/>
      <c r="O12" s="178">
        <v>2</v>
      </c>
      <c r="P12" s="180">
        <v>3</v>
      </c>
      <c r="Q12" s="176" t="s">
        <v>2</v>
      </c>
      <c r="R12" s="21"/>
    </row>
    <row r="13" spans="2:18" ht="12" customHeight="1" thickBot="1" x14ac:dyDescent="0.25">
      <c r="B13" s="5" t="s">
        <v>1</v>
      </c>
      <c r="C13" s="179"/>
      <c r="D13" s="179"/>
      <c r="E13" s="182"/>
      <c r="F13" s="183"/>
      <c r="G13" s="177"/>
      <c r="H13" s="186"/>
      <c r="I13" s="187"/>
      <c r="J13" s="179"/>
      <c r="K13" s="182"/>
      <c r="L13" s="177"/>
      <c r="M13" s="186"/>
      <c r="N13" s="187"/>
      <c r="O13" s="179"/>
      <c r="P13" s="182"/>
      <c r="Q13" s="177"/>
      <c r="R13" s="21"/>
    </row>
    <row r="14" spans="2:18" x14ac:dyDescent="0.2">
      <c r="B14" s="2">
        <v>1</v>
      </c>
      <c r="C14" s="65">
        <v>-10.533382</v>
      </c>
      <c r="D14" s="64">
        <v>-11.205781</v>
      </c>
      <c r="E14" s="96">
        <v>-11.354653000000001</v>
      </c>
      <c r="F14" s="97"/>
      <c r="G14" s="67">
        <f>MAX(C14:F14)-MIN(C14:F14)</f>
        <v>0.82127100000000119</v>
      </c>
      <c r="H14" s="102"/>
      <c r="I14" s="103">
        <v>-10.633604</v>
      </c>
      <c r="J14" s="81">
        <v>-11.246926999999999</v>
      </c>
      <c r="K14" s="73">
        <v>-11.256107999999999</v>
      </c>
      <c r="L14" s="76">
        <f>MAX(H14:K14)-MIN(H14:K14)</f>
        <v>0.62250399999999928</v>
      </c>
      <c r="M14" s="108"/>
      <c r="N14" s="109">
        <v>-11.157997</v>
      </c>
      <c r="O14" s="81">
        <v>-10.811159999999999</v>
      </c>
      <c r="P14" s="73">
        <v>-11.304944000000001</v>
      </c>
      <c r="Q14" s="76">
        <f>MAX(M14:P14)-MIN(M14:P14)</f>
        <v>0.49378400000000156</v>
      </c>
      <c r="R14" s="22"/>
    </row>
    <row r="15" spans="2:18" x14ac:dyDescent="0.2">
      <c r="B15" s="3">
        <v>2</v>
      </c>
      <c r="C15" s="65">
        <v>-10.427365999999999</v>
      </c>
      <c r="D15" s="64">
        <v>-10.644690000000001</v>
      </c>
      <c r="E15" s="98">
        <v>-11.236599999999999</v>
      </c>
      <c r="F15" s="99"/>
      <c r="G15" s="67">
        <f>MAX(C15:F15)-MIN(C15:F15)</f>
        <v>0.80923400000000001</v>
      </c>
      <c r="H15" s="104"/>
      <c r="I15" s="105">
        <v>-10.545572999999999</v>
      </c>
      <c r="J15" s="79">
        <v>-11.449513</v>
      </c>
      <c r="K15" s="71">
        <v>-11.299944999999999</v>
      </c>
      <c r="L15" s="67">
        <f>MAX(H15:K15)-MIN(H15:K15)</f>
        <v>0.90394000000000041</v>
      </c>
      <c r="M15" s="110"/>
      <c r="N15" s="111">
        <v>-10.556018</v>
      </c>
      <c r="O15" s="79">
        <v>-10.999594</v>
      </c>
      <c r="P15" s="71">
        <v>-10.227353000000001</v>
      </c>
      <c r="Q15" s="67">
        <f>MAX(M15:P15)-MIN(M15:P15)</f>
        <v>0.77224099999999929</v>
      </c>
      <c r="R15" s="22"/>
    </row>
    <row r="16" spans="2:18" x14ac:dyDescent="0.2">
      <c r="B16" s="3">
        <v>3</v>
      </c>
      <c r="C16" s="65">
        <v>-15.947702</v>
      </c>
      <c r="D16" s="64">
        <v>-17.455981999999999</v>
      </c>
      <c r="E16" s="98">
        <v>-18.346202000000002</v>
      </c>
      <c r="F16" s="99"/>
      <c r="G16" s="67">
        <f t="shared" ref="G16:G23" si="0">MAX(C16:F16)-MIN(C16:F16)</f>
        <v>2.3985000000000021</v>
      </c>
      <c r="H16" s="104"/>
      <c r="I16" s="105">
        <v>-17.275337</v>
      </c>
      <c r="J16" s="79">
        <v>-18.643526999999999</v>
      </c>
      <c r="K16" s="71">
        <v>-17.926276000000001</v>
      </c>
      <c r="L16" s="67">
        <f t="shared" ref="L16:L23" si="1">MAX(H16:K16)-MIN(H16:K16)</f>
        <v>1.3681899999999985</v>
      </c>
      <c r="M16" s="110"/>
      <c r="N16" s="111">
        <v>-18.50066</v>
      </c>
      <c r="O16" s="79">
        <v>-18.839034000000002</v>
      </c>
      <c r="P16" s="71">
        <v>-18.538243000000001</v>
      </c>
      <c r="Q16" s="67">
        <f t="shared" ref="Q16:Q23" si="2">MAX(M16:P16)-MIN(M16:P16)</f>
        <v>0.33837400000000173</v>
      </c>
      <c r="R16" s="22"/>
    </row>
    <row r="17" spans="2:18" x14ac:dyDescent="0.2">
      <c r="B17" s="3">
        <v>4</v>
      </c>
      <c r="C17" s="65">
        <v>-9.9892839999999996</v>
      </c>
      <c r="D17" s="64">
        <v>-10.516712999999999</v>
      </c>
      <c r="E17" s="98">
        <v>-10.791821000000001</v>
      </c>
      <c r="F17" s="99"/>
      <c r="G17" s="67">
        <f t="shared" si="0"/>
        <v>0.80253700000000094</v>
      </c>
      <c r="H17" s="104"/>
      <c r="I17" s="105">
        <v>-11.062056999999999</v>
      </c>
      <c r="J17" s="79">
        <v>-11.605835000000001</v>
      </c>
      <c r="K17" s="71">
        <v>-11.415680999999999</v>
      </c>
      <c r="L17" s="67">
        <f t="shared" si="1"/>
        <v>0.54377800000000143</v>
      </c>
      <c r="M17" s="110"/>
      <c r="N17" s="111">
        <v>-10.865265000000001</v>
      </c>
      <c r="O17" s="79">
        <v>-11.954665</v>
      </c>
      <c r="P17" s="71">
        <v>-11.165103999999999</v>
      </c>
      <c r="Q17" s="67">
        <f t="shared" si="2"/>
        <v>1.0893999999999995</v>
      </c>
      <c r="R17" s="22"/>
    </row>
    <row r="18" spans="2:18" x14ac:dyDescent="0.2">
      <c r="B18" s="3">
        <v>5</v>
      </c>
      <c r="C18" s="65">
        <v>-14.556146999999999</v>
      </c>
      <c r="D18" s="64">
        <v>-14.305547000000001</v>
      </c>
      <c r="E18" s="98">
        <v>-15.592375000000001</v>
      </c>
      <c r="F18" s="99"/>
      <c r="G18" s="67">
        <f t="shared" si="0"/>
        <v>1.2868279999999999</v>
      </c>
      <c r="H18" s="104"/>
      <c r="I18" s="105">
        <v>-14.320800999999999</v>
      </c>
      <c r="J18" s="79">
        <v>-14.080181</v>
      </c>
      <c r="K18" s="71">
        <v>-13.958826999999999</v>
      </c>
      <c r="L18" s="67">
        <f t="shared" si="1"/>
        <v>0.36197400000000002</v>
      </c>
      <c r="M18" s="110"/>
      <c r="N18" s="111">
        <v>-14.138638</v>
      </c>
      <c r="O18" s="79">
        <v>-14.127006</v>
      </c>
      <c r="P18" s="71">
        <v>-14.815219000000001</v>
      </c>
      <c r="Q18" s="67">
        <f t="shared" si="2"/>
        <v>0.68821300000000107</v>
      </c>
      <c r="R18" s="22"/>
    </row>
    <row r="19" spans="2:18" x14ac:dyDescent="0.2">
      <c r="B19" s="3">
        <v>6</v>
      </c>
      <c r="C19" s="65">
        <v>-8.6428326999999996</v>
      </c>
      <c r="D19" s="64">
        <v>-9.0924486000000009</v>
      </c>
      <c r="E19" s="98">
        <v>-9.6120599999999996</v>
      </c>
      <c r="F19" s="99"/>
      <c r="G19" s="67">
        <f t="shared" si="0"/>
        <v>0.96922730000000001</v>
      </c>
      <c r="H19" s="104"/>
      <c r="I19" s="105">
        <v>-9.6383182000000005</v>
      </c>
      <c r="J19" s="79">
        <v>-9.7868957999999999</v>
      </c>
      <c r="K19" s="71">
        <v>-9.3888455999999998</v>
      </c>
      <c r="L19" s="67">
        <f t="shared" si="1"/>
        <v>0.39805020000000013</v>
      </c>
      <c r="M19" s="110"/>
      <c r="N19" s="111">
        <v>-9.2131016999999993</v>
      </c>
      <c r="O19" s="79">
        <v>-10.147596</v>
      </c>
      <c r="P19" s="71">
        <v>-9.7594396000000003</v>
      </c>
      <c r="Q19" s="67">
        <f t="shared" si="2"/>
        <v>0.93449430000000078</v>
      </c>
      <c r="R19" s="22"/>
    </row>
    <row r="20" spans="2:18" x14ac:dyDescent="0.2">
      <c r="B20" s="3">
        <v>7</v>
      </c>
      <c r="C20" s="65">
        <v>-11.777096</v>
      </c>
      <c r="D20" s="64">
        <v>-12.505395</v>
      </c>
      <c r="E20" s="98">
        <v>-12.078752</v>
      </c>
      <c r="F20" s="99"/>
      <c r="G20" s="67">
        <f t="shared" si="0"/>
        <v>0.72829899999999981</v>
      </c>
      <c r="H20" s="104"/>
      <c r="I20" s="105">
        <v>-12.13064</v>
      </c>
      <c r="J20" s="79">
        <v>-12.568417</v>
      </c>
      <c r="K20" s="71">
        <v>-12.681544000000001</v>
      </c>
      <c r="L20" s="67">
        <f t="shared" si="1"/>
        <v>0.55090400000000095</v>
      </c>
      <c r="M20" s="110"/>
      <c r="N20" s="111">
        <v>-11.629092</v>
      </c>
      <c r="O20" s="79">
        <v>-12.280146</v>
      </c>
      <c r="P20" s="71">
        <v>-11.829195</v>
      </c>
      <c r="Q20" s="67">
        <f t="shared" si="2"/>
        <v>0.65105400000000024</v>
      </c>
      <c r="R20" s="22"/>
    </row>
    <row r="21" spans="2:18" x14ac:dyDescent="0.2">
      <c r="B21" s="3">
        <v>8</v>
      </c>
      <c r="C21" s="65">
        <v>-9.6502622000000002</v>
      </c>
      <c r="D21" s="64">
        <v>-10.022719</v>
      </c>
      <c r="E21" s="98">
        <v>-10.344199</v>
      </c>
      <c r="F21" s="99"/>
      <c r="G21" s="67">
        <f t="shared" si="0"/>
        <v>0.69393679999999947</v>
      </c>
      <c r="H21" s="104"/>
      <c r="I21" s="105">
        <v>-11.066844</v>
      </c>
      <c r="J21" s="79">
        <v>-11.099780000000001</v>
      </c>
      <c r="K21" s="71">
        <v>-10.919055999999999</v>
      </c>
      <c r="L21" s="67">
        <f t="shared" si="1"/>
        <v>0.18072400000000144</v>
      </c>
      <c r="M21" s="110"/>
      <c r="N21" s="111">
        <v>-10.433139000000001</v>
      </c>
      <c r="O21" s="79">
        <v>-10.693529</v>
      </c>
      <c r="P21" s="71">
        <v>-10.780761999999999</v>
      </c>
      <c r="Q21" s="67">
        <f t="shared" si="2"/>
        <v>0.34762299999999868</v>
      </c>
      <c r="R21" s="22"/>
    </row>
    <row r="22" spans="2:18" x14ac:dyDescent="0.2">
      <c r="B22" s="3">
        <v>9</v>
      </c>
      <c r="C22" s="65">
        <v>-11.517474999999999</v>
      </c>
      <c r="D22" s="64">
        <v>-12.102627</v>
      </c>
      <c r="E22" s="98">
        <v>-11.785601</v>
      </c>
      <c r="F22" s="99"/>
      <c r="G22" s="67">
        <f t="shared" si="0"/>
        <v>0.58515200000000078</v>
      </c>
      <c r="H22" s="104"/>
      <c r="I22" s="105">
        <v>-11.881971999999999</v>
      </c>
      <c r="J22" s="79">
        <v>-11.510130999999999</v>
      </c>
      <c r="K22" s="71">
        <v>-11.872506</v>
      </c>
      <c r="L22" s="67">
        <f t="shared" si="1"/>
        <v>0.37184099999999987</v>
      </c>
      <c r="M22" s="110"/>
      <c r="N22" s="111">
        <v>-10.955397</v>
      </c>
      <c r="O22" s="79">
        <v>-11.943937</v>
      </c>
      <c r="P22" s="71">
        <v>-11.796764</v>
      </c>
      <c r="Q22" s="67">
        <f t="shared" si="2"/>
        <v>0.98854000000000042</v>
      </c>
      <c r="R22" s="22"/>
    </row>
    <row r="23" spans="2:18" ht="13.5" thickBot="1" x14ac:dyDescent="0.25">
      <c r="B23" s="3">
        <v>10</v>
      </c>
      <c r="C23" s="65">
        <v>-14.492214000000001</v>
      </c>
      <c r="D23" s="64">
        <v>-15.429425</v>
      </c>
      <c r="E23" s="100">
        <v>-15.33588</v>
      </c>
      <c r="F23" s="101"/>
      <c r="G23" s="66">
        <f t="shared" si="0"/>
        <v>0.93721099999999957</v>
      </c>
      <c r="H23" s="106"/>
      <c r="I23" s="107">
        <v>-14.400378999999999</v>
      </c>
      <c r="J23" s="79">
        <v>-14.371245</v>
      </c>
      <c r="K23" s="77">
        <v>-13.942485</v>
      </c>
      <c r="L23" s="66">
        <f t="shared" si="1"/>
        <v>0.45789399999999958</v>
      </c>
      <c r="M23" s="112"/>
      <c r="N23" s="113">
        <v>-13.951492</v>
      </c>
      <c r="O23" s="79">
        <v>-14.800746999999999</v>
      </c>
      <c r="P23" s="71">
        <v>-14.832352999999999</v>
      </c>
      <c r="Q23" s="66">
        <f t="shared" si="2"/>
        <v>0.88086099999999945</v>
      </c>
      <c r="R23" s="22"/>
    </row>
    <row r="24" spans="2:18" ht="15" customHeight="1" thickBot="1" x14ac:dyDescent="0.25">
      <c r="B24" s="16" t="s">
        <v>11</v>
      </c>
      <c r="C24" s="84">
        <f>SUM(C14:C23)</f>
        <v>-117.5337609</v>
      </c>
      <c r="D24" s="82">
        <f>SUM(D14:D23)</f>
        <v>-123.2813276</v>
      </c>
      <c r="E24" s="172">
        <f>SUM(E14:F23)</f>
        <v>-126.478143</v>
      </c>
      <c r="F24" s="173"/>
      <c r="G24" s="70">
        <f>SUM(G14:G23)</f>
        <v>10.032196100000004</v>
      </c>
      <c r="H24" s="174">
        <f>SUM(H14:I23)</f>
        <v>-122.95552520000001</v>
      </c>
      <c r="I24" s="172"/>
      <c r="J24" s="82">
        <f>SUM(J14:J23)</f>
        <v>-126.36245179999999</v>
      </c>
      <c r="K24" s="83">
        <f>SUM(K14:K23)</f>
        <v>-124.6612736</v>
      </c>
      <c r="L24" s="70">
        <f>SUM(L14:L23)</f>
        <v>5.7597992000000016</v>
      </c>
      <c r="M24" s="174">
        <f>SUM(M14:N23)</f>
        <v>-121.40079970000001</v>
      </c>
      <c r="N24" s="172"/>
      <c r="O24" s="82">
        <f>SUM(O14:O23)</f>
        <v>-126.597414</v>
      </c>
      <c r="P24" s="83">
        <f>SUM(P14:P23)</f>
        <v>-125.04937659999999</v>
      </c>
      <c r="Q24" s="70">
        <f>SUM(Q14:Q23)</f>
        <v>7.1845843000000027</v>
      </c>
      <c r="R24" s="22"/>
    </row>
    <row r="25" spans="2:18" ht="8.1" customHeight="1" thickBot="1" x14ac:dyDescent="0.25">
      <c r="R25" s="19"/>
    </row>
    <row r="26" spans="2:18" x14ac:dyDescent="0.2">
      <c r="B26" s="23"/>
      <c r="C26" s="85" t="s">
        <v>12</v>
      </c>
      <c r="D26" s="24">
        <f>SUM(C24:F24)</f>
        <v>-367.29323149999999</v>
      </c>
      <c r="E26" s="175" t="s">
        <v>14</v>
      </c>
      <c r="F26" s="175"/>
      <c r="G26" s="24">
        <f>AVERAGE(G14:G23)</f>
        <v>1.0032196100000004</v>
      </c>
      <c r="H26" s="175" t="s">
        <v>12</v>
      </c>
      <c r="I26" s="175"/>
      <c r="J26" s="24">
        <f>SUM(H24:K24)</f>
        <v>-373.9792506</v>
      </c>
      <c r="K26" s="85" t="s">
        <v>15</v>
      </c>
      <c r="L26" s="24">
        <f>AVERAGE(L14:L23)</f>
        <v>0.5759799200000002</v>
      </c>
      <c r="M26" s="175" t="s">
        <v>12</v>
      </c>
      <c r="N26" s="175"/>
      <c r="O26" s="24">
        <f>SUM(M24:P24)</f>
        <v>-373.04759030000002</v>
      </c>
      <c r="P26" s="85" t="s">
        <v>16</v>
      </c>
      <c r="Q26" s="25">
        <f>AVERAGE(Q14:Q23)</f>
        <v>0.71845843000000031</v>
      </c>
      <c r="R26" s="19"/>
    </row>
    <row r="27" spans="2:18" x14ac:dyDescent="0.2">
      <c r="B27" s="26"/>
      <c r="C27" s="88" t="s">
        <v>13</v>
      </c>
      <c r="D27" s="27">
        <f>D26/(3*MAX(B14:B23))</f>
        <v>-12.243107716666666</v>
      </c>
      <c r="E27" s="88"/>
      <c r="F27" s="88"/>
      <c r="G27" s="28"/>
      <c r="H27" s="168" t="s">
        <v>13</v>
      </c>
      <c r="I27" s="168"/>
      <c r="J27" s="27">
        <f>J26/(3*MAX(B14:B23))</f>
        <v>-12.46597502</v>
      </c>
      <c r="K27" s="88"/>
      <c r="L27" s="28"/>
      <c r="M27" s="168" t="s">
        <v>13</v>
      </c>
      <c r="N27" s="168"/>
      <c r="O27" s="27">
        <f>O26/(3*(MAX(B14:B23)))</f>
        <v>-12.434919676666668</v>
      </c>
      <c r="P27" s="88"/>
      <c r="Q27" s="29"/>
      <c r="R27" s="19"/>
    </row>
    <row r="28" spans="2:18" x14ac:dyDescent="0.2">
      <c r="B28" s="26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1"/>
    </row>
    <row r="29" spans="2:18" x14ac:dyDescent="0.2">
      <c r="B29" s="26"/>
      <c r="C29" s="30" t="s">
        <v>32</v>
      </c>
      <c r="D29" s="39">
        <f>AVERAGE(G26,L26,Q26)</f>
        <v>0.76588598666666696</v>
      </c>
      <c r="E29" s="30"/>
      <c r="F29" s="89" t="s">
        <v>39</v>
      </c>
      <c r="G29" s="78">
        <v>2.58</v>
      </c>
      <c r="H29" s="30"/>
      <c r="I29" s="30"/>
      <c r="J29" s="30"/>
      <c r="K29" s="30"/>
      <c r="L29" s="30"/>
      <c r="M29" s="30"/>
      <c r="N29" s="30"/>
      <c r="O29" s="30"/>
      <c r="P29" s="30"/>
      <c r="Q29" s="31"/>
    </row>
    <row r="30" spans="2:18" x14ac:dyDescent="0.2">
      <c r="B30" s="26"/>
      <c r="C30" s="89" t="s">
        <v>17</v>
      </c>
      <c r="D30" s="39">
        <f>D29*G29</f>
        <v>1.9759858456000008</v>
      </c>
      <c r="E30" s="30"/>
      <c r="F30" s="89" t="s">
        <v>36</v>
      </c>
      <c r="G30" s="78">
        <v>3.05</v>
      </c>
      <c r="H30" s="169" t="s">
        <v>34</v>
      </c>
      <c r="I30" s="169"/>
      <c r="J30" s="169"/>
      <c r="K30" s="89" t="s">
        <v>37</v>
      </c>
      <c r="L30" s="78">
        <v>2.7</v>
      </c>
      <c r="M30" s="169" t="s">
        <v>38</v>
      </c>
      <c r="N30" s="169"/>
      <c r="O30" s="169"/>
      <c r="P30" s="30"/>
      <c r="Q30" s="31"/>
    </row>
    <row r="31" spans="2:18" x14ac:dyDescent="0.2">
      <c r="B31" s="26"/>
      <c r="C31" s="89" t="s">
        <v>18</v>
      </c>
      <c r="D31" s="40">
        <f>3.05*D29</f>
        <v>2.3359522593333342</v>
      </c>
      <c r="E31" s="170">
        <f>D31/($P$9+ABS($Q$9))</f>
        <v>0.11679761296666671</v>
      </c>
      <c r="F31" s="170"/>
      <c r="G31" s="37" t="s">
        <v>21</v>
      </c>
      <c r="H31" s="30"/>
      <c r="I31" s="30"/>
      <c r="J31" s="30"/>
      <c r="K31" s="30"/>
      <c r="L31" s="30"/>
      <c r="M31" s="30"/>
      <c r="N31" s="30"/>
      <c r="O31" s="30"/>
      <c r="P31" s="30"/>
      <c r="Q31" s="31"/>
    </row>
    <row r="32" spans="2:18" x14ac:dyDescent="0.2">
      <c r="B32" s="26"/>
      <c r="C32" s="89" t="s">
        <v>26</v>
      </c>
      <c r="D32" s="40">
        <f>L30*(MAX(D27,J27,O27)-MIN(D27,J27,O27))</f>
        <v>0.60174171900000284</v>
      </c>
      <c r="E32" s="170">
        <f t="shared" ref="E32:E33" si="3">D32/($P$9+ABS($Q$9))</f>
        <v>3.0087085950000141E-2</v>
      </c>
      <c r="F32" s="170"/>
      <c r="G32" s="37" t="s">
        <v>22</v>
      </c>
      <c r="H32" s="30"/>
      <c r="I32" s="30"/>
      <c r="J32" s="30"/>
      <c r="K32" s="30"/>
      <c r="L32" s="30"/>
      <c r="M32" s="30"/>
      <c r="N32" s="30"/>
      <c r="O32" s="30"/>
      <c r="P32" s="30"/>
      <c r="Q32" s="31"/>
    </row>
    <row r="33" spans="2:18" ht="16.5" thickBot="1" x14ac:dyDescent="0.25">
      <c r="B33" s="33"/>
      <c r="C33" s="34" t="s">
        <v>19</v>
      </c>
      <c r="D33" s="41">
        <f>SQRT(D31^2+D32^2)</f>
        <v>2.4122118593252928</v>
      </c>
      <c r="E33" s="171">
        <f t="shared" si="3"/>
        <v>0.12061059296626464</v>
      </c>
      <c r="F33" s="171"/>
      <c r="G33" s="38" t="s">
        <v>23</v>
      </c>
      <c r="H33" s="35"/>
      <c r="I33" s="35"/>
      <c r="J33" s="35"/>
      <c r="K33" s="35"/>
      <c r="L33" s="35"/>
      <c r="M33" s="35"/>
      <c r="N33" s="35"/>
      <c r="O33" s="35"/>
      <c r="P33" s="35"/>
      <c r="Q33" s="36"/>
    </row>
    <row r="36" spans="2:18" ht="12.75" customHeight="1" x14ac:dyDescent="0.2">
      <c r="B36" s="122" t="s">
        <v>18</v>
      </c>
      <c r="C36" s="122"/>
      <c r="D36" s="123" t="s">
        <v>28</v>
      </c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</row>
    <row r="37" spans="2:18" x14ac:dyDescent="0.2">
      <c r="B37" s="46"/>
      <c r="C37" s="46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</row>
    <row r="39" spans="2:18" x14ac:dyDescent="0.2">
      <c r="B39" s="124" t="s">
        <v>26</v>
      </c>
      <c r="C39" s="124"/>
      <c r="D39" s="123" t="s">
        <v>29</v>
      </c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</row>
    <row r="40" spans="2:18" x14ac:dyDescent="0.2"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</row>
    <row r="42" spans="2:18" x14ac:dyDescent="0.2">
      <c r="B42" s="124" t="s">
        <v>20</v>
      </c>
      <c r="C42" s="124"/>
      <c r="D42" s="123" t="s">
        <v>30</v>
      </c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</row>
    <row r="43" spans="2:18" x14ac:dyDescent="0.2"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</row>
    <row r="44" spans="2:18" x14ac:dyDescent="0.2"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</row>
    <row r="45" spans="2:18" x14ac:dyDescent="0.2"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1" t="s">
        <v>24</v>
      </c>
    </row>
  </sheetData>
  <mergeCells count="46">
    <mergeCell ref="B3:Q3"/>
    <mergeCell ref="B5:D5"/>
    <mergeCell ref="B6:D6"/>
    <mergeCell ref="F6:H6"/>
    <mergeCell ref="B7:D7"/>
    <mergeCell ref="F7:H7"/>
    <mergeCell ref="N7:O7"/>
    <mergeCell ref="E5:K5"/>
    <mergeCell ref="N8:O8"/>
    <mergeCell ref="B9:D9"/>
    <mergeCell ref="E9:G9"/>
    <mergeCell ref="N9:O9"/>
    <mergeCell ref="C11:G11"/>
    <mergeCell ref="H11:L11"/>
    <mergeCell ref="M11:Q11"/>
    <mergeCell ref="Q12:Q13"/>
    <mergeCell ref="C12:C13"/>
    <mergeCell ref="D12:D13"/>
    <mergeCell ref="E12:F13"/>
    <mergeCell ref="G12:G13"/>
    <mergeCell ref="H12:I13"/>
    <mergeCell ref="J12:J13"/>
    <mergeCell ref="K12:K13"/>
    <mergeCell ref="L12:L13"/>
    <mergeCell ref="M12:N13"/>
    <mergeCell ref="O12:O13"/>
    <mergeCell ref="P12:P13"/>
    <mergeCell ref="E24:F24"/>
    <mergeCell ref="H24:I24"/>
    <mergeCell ref="M24:N24"/>
    <mergeCell ref="E26:F26"/>
    <mergeCell ref="H26:I26"/>
    <mergeCell ref="M26:N26"/>
    <mergeCell ref="B42:C42"/>
    <mergeCell ref="D42:Q43"/>
    <mergeCell ref="H27:I27"/>
    <mergeCell ref="M27:N27"/>
    <mergeCell ref="H30:J30"/>
    <mergeCell ref="M30:O30"/>
    <mergeCell ref="E31:F31"/>
    <mergeCell ref="E32:F32"/>
    <mergeCell ref="E33:F33"/>
    <mergeCell ref="B36:C36"/>
    <mergeCell ref="D36:Q37"/>
    <mergeCell ref="B39:C39"/>
    <mergeCell ref="D39:Q40"/>
  </mergeCells>
  <printOptions horizontalCentered="1"/>
  <pageMargins left="0.7" right="0.7" top="0.25" bottom="0.2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45"/>
  <sheetViews>
    <sheetView showGridLines="0" view="pageBreakPreview" topLeftCell="A7" zoomScaleNormal="100" zoomScaleSheetLayoutView="100" workbookViewId="0">
      <selection activeCell="E10" sqref="E10"/>
    </sheetView>
  </sheetViews>
  <sheetFormatPr defaultRowHeight="12.75" x14ac:dyDescent="0.2"/>
  <cols>
    <col min="1" max="1" width="2.7109375" style="1" customWidth="1"/>
    <col min="2" max="2" width="9.7109375" style="1" customWidth="1"/>
    <col min="3" max="4" width="8.7109375" style="1" customWidth="1"/>
    <col min="5" max="6" width="4.7109375" style="1" customWidth="1"/>
    <col min="7" max="7" width="9.7109375" style="1" customWidth="1"/>
    <col min="8" max="9" width="4.7109375" style="1" customWidth="1"/>
    <col min="10" max="11" width="8.7109375" style="1" customWidth="1"/>
    <col min="12" max="12" width="9.7109375" style="1" customWidth="1"/>
    <col min="13" max="14" width="4.7109375" style="1" customWidth="1"/>
    <col min="15" max="16" width="8.7109375" style="1" customWidth="1"/>
    <col min="17" max="17" width="9.7109375" style="1" customWidth="1"/>
    <col min="18" max="18" width="2.7109375" style="1" customWidth="1"/>
    <col min="19" max="16384" width="9.140625" style="1"/>
  </cols>
  <sheetData>
    <row r="3" spans="2:18" s="17" customFormat="1" ht="20.100000000000001" customHeight="1" x14ac:dyDescent="0.2">
      <c r="B3" s="115" t="s">
        <v>35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52"/>
    </row>
    <row r="4" spans="2:18" s="17" customFormat="1" ht="9.9499999999999993" customHeight="1" x14ac:dyDescent="0.2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</row>
    <row r="5" spans="2:18" ht="15" customHeight="1" x14ac:dyDescent="0.2">
      <c r="B5" s="116" t="s">
        <v>6</v>
      </c>
      <c r="C5" s="116"/>
      <c r="D5" s="116"/>
      <c r="E5" s="191" t="s">
        <v>46</v>
      </c>
      <c r="F5" s="191"/>
      <c r="G5" s="191"/>
      <c r="H5" s="191"/>
      <c r="I5" s="191"/>
      <c r="J5" s="63"/>
      <c r="K5" s="7"/>
      <c r="L5" s="7"/>
      <c r="M5" s="7"/>
      <c r="N5" s="7"/>
      <c r="O5" s="7"/>
      <c r="P5" s="48"/>
      <c r="Q5" s="48"/>
      <c r="R5" s="7"/>
    </row>
    <row r="6" spans="2:18" ht="15" customHeight="1" x14ac:dyDescent="0.2">
      <c r="B6" s="117" t="s">
        <v>33</v>
      </c>
      <c r="C6" s="117"/>
      <c r="D6" s="117"/>
      <c r="E6" s="44" t="s">
        <v>25</v>
      </c>
      <c r="F6" s="118" t="s">
        <v>7</v>
      </c>
      <c r="G6" s="118"/>
      <c r="H6" s="118"/>
      <c r="I6" s="10"/>
      <c r="J6" s="11"/>
      <c r="K6" s="11"/>
      <c r="L6" s="11"/>
      <c r="M6" s="7"/>
      <c r="N6" s="7"/>
      <c r="O6" s="7"/>
      <c r="P6" s="7"/>
      <c r="Q6" s="7"/>
      <c r="R6" s="7"/>
    </row>
    <row r="7" spans="2:18" ht="15" customHeight="1" x14ac:dyDescent="0.2">
      <c r="B7" s="117" t="s">
        <v>8</v>
      </c>
      <c r="C7" s="117"/>
      <c r="D7" s="117"/>
      <c r="E7" s="45"/>
      <c r="F7" s="119" t="s">
        <v>9</v>
      </c>
      <c r="G7" s="119"/>
      <c r="H7" s="119"/>
      <c r="I7" s="7"/>
      <c r="J7" s="9"/>
      <c r="K7" s="7"/>
      <c r="M7" s="13"/>
      <c r="N7" s="120" t="s">
        <v>27</v>
      </c>
      <c r="O7" s="120"/>
      <c r="P7" s="14">
        <v>0</v>
      </c>
      <c r="Q7" s="47"/>
      <c r="R7" s="8"/>
    </row>
    <row r="8" spans="2:18" ht="12" customHeight="1" x14ac:dyDescent="0.2">
      <c r="B8" s="7"/>
      <c r="C8" s="7"/>
      <c r="D8" s="7"/>
      <c r="E8" s="7"/>
      <c r="F8" s="7"/>
      <c r="G8" s="7"/>
      <c r="H8" s="7"/>
      <c r="I8" s="7"/>
      <c r="J8" s="7"/>
      <c r="K8" s="7"/>
      <c r="M8" s="12"/>
      <c r="N8" s="125" t="s">
        <v>10</v>
      </c>
      <c r="O8" s="125"/>
      <c r="P8" s="18"/>
      <c r="Q8" s="42"/>
      <c r="R8" s="18"/>
    </row>
    <row r="9" spans="2:18" ht="12" customHeight="1" x14ac:dyDescent="0.2">
      <c r="B9" s="126" t="s">
        <v>31</v>
      </c>
      <c r="C9" s="126"/>
      <c r="D9" s="126"/>
      <c r="E9" s="127" t="s">
        <v>52</v>
      </c>
      <c r="F9" s="127"/>
      <c r="G9" s="127"/>
      <c r="H9" s="7"/>
      <c r="I9" s="7"/>
      <c r="J9" s="7"/>
      <c r="K9" s="7"/>
      <c r="M9" s="12"/>
      <c r="N9" s="125" t="s">
        <v>40</v>
      </c>
      <c r="O9" s="125"/>
      <c r="P9" s="15">
        <v>4</v>
      </c>
      <c r="Q9" s="43">
        <v>-4</v>
      </c>
      <c r="R9" s="15"/>
    </row>
    <row r="10" spans="2:18" ht="8.1" customHeight="1" thickBot="1" x14ac:dyDescent="0.25">
      <c r="B10" s="53"/>
      <c r="C10" s="53"/>
      <c r="D10" s="53"/>
      <c r="E10" s="53"/>
    </row>
    <row r="11" spans="2:18" ht="18" customHeight="1" thickBot="1" x14ac:dyDescent="0.25">
      <c r="B11" s="6" t="s">
        <v>3</v>
      </c>
      <c r="C11" s="188" t="s">
        <v>0</v>
      </c>
      <c r="D11" s="189"/>
      <c r="E11" s="189"/>
      <c r="F11" s="189"/>
      <c r="G11" s="190"/>
      <c r="H11" s="188" t="s">
        <v>4</v>
      </c>
      <c r="I11" s="189"/>
      <c r="J11" s="189"/>
      <c r="K11" s="189"/>
      <c r="L11" s="190"/>
      <c r="M11" s="188" t="s">
        <v>5</v>
      </c>
      <c r="N11" s="189"/>
      <c r="O11" s="189"/>
      <c r="P11" s="189"/>
      <c r="Q11" s="190"/>
      <c r="R11" s="20"/>
    </row>
    <row r="12" spans="2:18" ht="12" customHeight="1" x14ac:dyDescent="0.2">
      <c r="B12" s="4" t="s">
        <v>41</v>
      </c>
      <c r="C12" s="178">
        <v>1</v>
      </c>
      <c r="D12" s="178">
        <v>2</v>
      </c>
      <c r="E12" s="180">
        <v>3</v>
      </c>
      <c r="F12" s="181"/>
      <c r="G12" s="176" t="s">
        <v>2</v>
      </c>
      <c r="H12" s="184">
        <v>1</v>
      </c>
      <c r="I12" s="185"/>
      <c r="J12" s="178">
        <v>2</v>
      </c>
      <c r="K12" s="180">
        <v>3</v>
      </c>
      <c r="L12" s="176" t="s">
        <v>2</v>
      </c>
      <c r="M12" s="184">
        <v>1</v>
      </c>
      <c r="N12" s="185"/>
      <c r="O12" s="178">
        <v>2</v>
      </c>
      <c r="P12" s="180">
        <v>3</v>
      </c>
      <c r="Q12" s="176" t="s">
        <v>2</v>
      </c>
      <c r="R12" s="21"/>
    </row>
    <row r="13" spans="2:18" ht="12" customHeight="1" thickBot="1" x14ac:dyDescent="0.25">
      <c r="B13" s="5" t="s">
        <v>1</v>
      </c>
      <c r="C13" s="179"/>
      <c r="D13" s="179"/>
      <c r="E13" s="182"/>
      <c r="F13" s="183"/>
      <c r="G13" s="177"/>
      <c r="H13" s="186"/>
      <c r="I13" s="187"/>
      <c r="J13" s="179"/>
      <c r="K13" s="182"/>
      <c r="L13" s="177"/>
      <c r="M13" s="186"/>
      <c r="N13" s="187"/>
      <c r="O13" s="179"/>
      <c r="P13" s="182"/>
      <c r="Q13" s="177"/>
      <c r="R13" s="21"/>
    </row>
    <row r="14" spans="2:18" x14ac:dyDescent="0.2">
      <c r="B14" s="2">
        <v>1</v>
      </c>
      <c r="C14" s="65">
        <v>37.631264000000002</v>
      </c>
      <c r="D14" s="64">
        <v>37.199134999999998</v>
      </c>
      <c r="E14" s="96">
        <v>37.027676</v>
      </c>
      <c r="F14" s="97"/>
      <c r="G14" s="67">
        <f>MAX(C14:F14)-MIN(C14:F14)</f>
        <v>0.60358800000000201</v>
      </c>
      <c r="H14" s="102">
        <v>37.371386999999999</v>
      </c>
      <c r="I14" s="103"/>
      <c r="J14" s="74">
        <v>37.113308000000004</v>
      </c>
      <c r="K14" s="73">
        <v>37.027676</v>
      </c>
      <c r="L14" s="76">
        <f>MAX(H14:K14)-MIN(H14:K14)</f>
        <v>0.34371099999999899</v>
      </c>
      <c r="M14" s="108">
        <v>37.285159999999998</v>
      </c>
      <c r="N14" s="109"/>
      <c r="O14" s="74">
        <v>37.113308000000004</v>
      </c>
      <c r="P14" s="73">
        <v>37.113308000000004</v>
      </c>
      <c r="Q14" s="76">
        <f>MAX(M14:P14)-MIN(M14:P14)</f>
        <v>0.17185199999999412</v>
      </c>
      <c r="R14" s="22"/>
    </row>
    <row r="15" spans="2:18" x14ac:dyDescent="0.2">
      <c r="B15" s="3">
        <v>2</v>
      </c>
      <c r="C15" s="65">
        <v>37.544437000000002</v>
      </c>
      <c r="D15" s="64">
        <v>37.113308000000004</v>
      </c>
      <c r="E15" s="98">
        <v>37.027676</v>
      </c>
      <c r="F15" s="99"/>
      <c r="G15" s="67">
        <f>MAX(C15:F15)-MIN(C15:F15)</f>
        <v>0.51676100000000247</v>
      </c>
      <c r="H15" s="104">
        <v>37.371386999999999</v>
      </c>
      <c r="I15" s="105"/>
      <c r="J15" s="72">
        <v>37.027676</v>
      </c>
      <c r="K15" s="71">
        <v>36.942242</v>
      </c>
      <c r="L15" s="67">
        <f>MAX(H15:K15)-MIN(H15:K15)</f>
        <v>0.42914499999999833</v>
      </c>
      <c r="M15" s="110">
        <v>37.113308000000004</v>
      </c>
      <c r="N15" s="111"/>
      <c r="O15" s="72">
        <v>37.027676</v>
      </c>
      <c r="P15" s="71">
        <v>36.942242</v>
      </c>
      <c r="Q15" s="67">
        <f>MAX(M15:P15)-MIN(M15:P15)</f>
        <v>0.17106600000000327</v>
      </c>
      <c r="R15" s="22"/>
    </row>
    <row r="16" spans="2:18" x14ac:dyDescent="0.2">
      <c r="B16" s="3">
        <v>3</v>
      </c>
      <c r="C16" s="65">
        <v>36.518028000000001</v>
      </c>
      <c r="D16" s="64">
        <v>35.932296999999998</v>
      </c>
      <c r="E16" s="98">
        <v>35.684154999999997</v>
      </c>
      <c r="F16" s="99"/>
      <c r="G16" s="67">
        <f t="shared" ref="G16:G23" si="0">MAX(C16:F16)-MIN(C16:F16)</f>
        <v>0.83387300000000408</v>
      </c>
      <c r="H16" s="104">
        <v>36.349708999999997</v>
      </c>
      <c r="I16" s="105"/>
      <c r="J16" s="72">
        <v>35.766677999999999</v>
      </c>
      <c r="K16" s="71">
        <v>35.355961000000001</v>
      </c>
      <c r="L16" s="67">
        <f t="shared" ref="L16:L23" si="1">MAX(H16:K16)-MIN(H16:K16)</f>
        <v>0.99374799999999652</v>
      </c>
      <c r="M16" s="110">
        <v>35.766677999999999</v>
      </c>
      <c r="N16" s="111"/>
      <c r="O16" s="72">
        <v>35.684154999999997</v>
      </c>
      <c r="P16" s="71">
        <v>35.437725</v>
      </c>
      <c r="Q16" s="67">
        <f t="shared" ref="Q16:Q23" si="2">MAX(M16:P16)-MIN(M16:P16)</f>
        <v>0.3289529999999985</v>
      </c>
      <c r="R16" s="22"/>
    </row>
    <row r="17" spans="2:18" x14ac:dyDescent="0.2">
      <c r="B17" s="3">
        <v>4</v>
      </c>
      <c r="C17" s="65">
        <v>37.285159999999998</v>
      </c>
      <c r="D17" s="64">
        <v>36.942242</v>
      </c>
      <c r="E17" s="98">
        <v>36.857005999999998</v>
      </c>
      <c r="F17" s="99"/>
      <c r="G17" s="67">
        <f t="shared" si="0"/>
        <v>0.42815399999999926</v>
      </c>
      <c r="H17" s="104">
        <v>37.113308000000004</v>
      </c>
      <c r="I17" s="105"/>
      <c r="J17" s="72">
        <v>36.857005999999998</v>
      </c>
      <c r="K17" s="71">
        <v>36.771968999999999</v>
      </c>
      <c r="L17" s="67">
        <f t="shared" si="1"/>
        <v>0.34133900000000494</v>
      </c>
      <c r="M17" s="110">
        <v>36.942242</v>
      </c>
      <c r="N17" s="111"/>
      <c r="O17" s="72">
        <v>36.857005999999998</v>
      </c>
      <c r="P17" s="71">
        <v>36.771968999999999</v>
      </c>
      <c r="Q17" s="67">
        <f t="shared" si="2"/>
        <v>0.17027300000000167</v>
      </c>
      <c r="R17" s="22"/>
    </row>
    <row r="18" spans="2:18" x14ac:dyDescent="0.2">
      <c r="B18" s="3">
        <v>5</v>
      </c>
      <c r="C18" s="65">
        <v>36.771968999999999</v>
      </c>
      <c r="D18" s="64">
        <v>36.265839</v>
      </c>
      <c r="E18" s="98">
        <v>36.265839</v>
      </c>
      <c r="F18" s="99"/>
      <c r="G18" s="67">
        <f t="shared" si="0"/>
        <v>0.50612999999999886</v>
      </c>
      <c r="H18" s="104">
        <v>36.518028000000001</v>
      </c>
      <c r="I18" s="105"/>
      <c r="J18" s="72">
        <v>36.265839</v>
      </c>
      <c r="K18" s="71">
        <v>36.182163000000003</v>
      </c>
      <c r="L18" s="67">
        <f t="shared" si="1"/>
        <v>0.3358649999999983</v>
      </c>
      <c r="M18" s="110">
        <v>36.433768999999998</v>
      </c>
      <c r="N18" s="111"/>
      <c r="O18" s="72">
        <v>36.265839</v>
      </c>
      <c r="P18" s="71">
        <v>36.182163000000003</v>
      </c>
      <c r="Q18" s="67">
        <f t="shared" si="2"/>
        <v>0.25160599999999533</v>
      </c>
      <c r="R18" s="22"/>
    </row>
    <row r="19" spans="2:18" x14ac:dyDescent="0.2">
      <c r="B19" s="3">
        <v>6</v>
      </c>
      <c r="C19" s="65">
        <v>38.157288000000001</v>
      </c>
      <c r="D19" s="64">
        <v>37.631264000000002</v>
      </c>
      <c r="E19" s="98">
        <v>37.457813000000002</v>
      </c>
      <c r="F19" s="99"/>
      <c r="G19" s="67">
        <f t="shared" si="0"/>
        <v>0.69947499999999962</v>
      </c>
      <c r="H19" s="104">
        <v>37.892944</v>
      </c>
      <c r="I19" s="105"/>
      <c r="J19" s="72">
        <v>37.457813000000002</v>
      </c>
      <c r="K19" s="71">
        <v>37.371386999999999</v>
      </c>
      <c r="L19" s="67">
        <f t="shared" si="1"/>
        <v>0.52155700000000138</v>
      </c>
      <c r="M19" s="110">
        <v>37.805515</v>
      </c>
      <c r="N19" s="111"/>
      <c r="O19" s="72">
        <v>37.457813000000002</v>
      </c>
      <c r="P19" s="71">
        <v>37.371386999999999</v>
      </c>
      <c r="Q19" s="67">
        <f t="shared" si="2"/>
        <v>0.43412800000000118</v>
      </c>
      <c r="R19" s="22"/>
    </row>
    <row r="20" spans="2:18" x14ac:dyDescent="0.2">
      <c r="B20" s="3">
        <v>7</v>
      </c>
      <c r="C20" s="65">
        <v>37.199134999999998</v>
      </c>
      <c r="D20" s="64">
        <v>36.857005999999998</v>
      </c>
      <c r="E20" s="98">
        <v>36.687125999999999</v>
      </c>
      <c r="F20" s="99"/>
      <c r="G20" s="67">
        <f t="shared" si="0"/>
        <v>0.51200899999999905</v>
      </c>
      <c r="H20" s="104">
        <v>37.027676</v>
      </c>
      <c r="I20" s="105"/>
      <c r="J20" s="72">
        <v>36.771968999999999</v>
      </c>
      <c r="K20" s="71">
        <v>36.687125999999999</v>
      </c>
      <c r="L20" s="67">
        <f t="shared" si="1"/>
        <v>0.34055000000000035</v>
      </c>
      <c r="M20" s="110">
        <v>36.942242</v>
      </c>
      <c r="N20" s="111"/>
      <c r="O20" s="72">
        <v>36.771968999999999</v>
      </c>
      <c r="P20" s="71">
        <v>36.687125999999999</v>
      </c>
      <c r="Q20" s="67">
        <f t="shared" si="2"/>
        <v>0.25511600000000101</v>
      </c>
      <c r="R20" s="22"/>
    </row>
    <row r="21" spans="2:18" x14ac:dyDescent="0.2">
      <c r="B21" s="3">
        <v>8</v>
      </c>
      <c r="C21" s="65">
        <v>37.371386999999999</v>
      </c>
      <c r="D21" s="64">
        <v>37.027676</v>
      </c>
      <c r="E21" s="98">
        <v>36.942242</v>
      </c>
      <c r="F21" s="99"/>
      <c r="G21" s="67">
        <f t="shared" si="0"/>
        <v>0.42914499999999833</v>
      </c>
      <c r="H21" s="104">
        <v>37.113308000000004</v>
      </c>
      <c r="I21" s="105"/>
      <c r="J21" s="72">
        <v>36.942242</v>
      </c>
      <c r="K21" s="71">
        <v>36.942242</v>
      </c>
      <c r="L21" s="67">
        <f t="shared" si="1"/>
        <v>0.17106600000000327</v>
      </c>
      <c r="M21" s="110">
        <v>37.027676</v>
      </c>
      <c r="N21" s="111"/>
      <c r="O21" s="72">
        <v>36.942242</v>
      </c>
      <c r="P21" s="71">
        <v>36.857005999999998</v>
      </c>
      <c r="Q21" s="67">
        <f t="shared" si="2"/>
        <v>0.17067000000000121</v>
      </c>
      <c r="R21" s="22"/>
    </row>
    <row r="22" spans="2:18" x14ac:dyDescent="0.2">
      <c r="B22" s="3">
        <v>9</v>
      </c>
      <c r="C22" s="65">
        <v>37.371386999999999</v>
      </c>
      <c r="D22" s="64">
        <v>37.027676</v>
      </c>
      <c r="E22" s="98">
        <v>36.942242</v>
      </c>
      <c r="F22" s="99"/>
      <c r="G22" s="67">
        <f t="shared" si="0"/>
        <v>0.42914499999999833</v>
      </c>
      <c r="H22" s="104">
        <v>37.199134999999998</v>
      </c>
      <c r="I22" s="105"/>
      <c r="J22" s="72">
        <v>36.942242</v>
      </c>
      <c r="K22" s="71">
        <v>36.857005999999998</v>
      </c>
      <c r="L22" s="67">
        <f t="shared" si="1"/>
        <v>0.34212899999999991</v>
      </c>
      <c r="M22" s="110">
        <v>37.113308000000004</v>
      </c>
      <c r="N22" s="111"/>
      <c r="O22" s="72">
        <v>36.942242</v>
      </c>
      <c r="P22" s="71">
        <v>36.857005999999998</v>
      </c>
      <c r="Q22" s="67">
        <f t="shared" si="2"/>
        <v>0.25630200000000514</v>
      </c>
      <c r="R22" s="22"/>
    </row>
    <row r="23" spans="2:18" ht="13.5" thickBot="1" x14ac:dyDescent="0.25">
      <c r="B23" s="3">
        <v>10</v>
      </c>
      <c r="C23" s="65">
        <v>36.771968999999999</v>
      </c>
      <c r="D23" s="64">
        <v>36.433768999999998</v>
      </c>
      <c r="E23" s="100">
        <v>36.265839</v>
      </c>
      <c r="F23" s="101"/>
      <c r="G23" s="66">
        <f t="shared" si="0"/>
        <v>0.50612999999999886</v>
      </c>
      <c r="H23" s="106">
        <v>36.518028000000001</v>
      </c>
      <c r="I23" s="107"/>
      <c r="J23" s="72">
        <v>36.349708999999997</v>
      </c>
      <c r="K23" s="77">
        <v>36.265839</v>
      </c>
      <c r="L23" s="66">
        <f t="shared" si="1"/>
        <v>0.25218900000000133</v>
      </c>
      <c r="M23" s="112">
        <v>36.433768999999998</v>
      </c>
      <c r="N23" s="113"/>
      <c r="O23" s="72">
        <v>36.349708999999997</v>
      </c>
      <c r="P23" s="71">
        <v>36.265839</v>
      </c>
      <c r="Q23" s="66">
        <f t="shared" si="2"/>
        <v>0.16792999999999836</v>
      </c>
      <c r="R23" s="22"/>
    </row>
    <row r="24" spans="2:18" ht="15" customHeight="1" thickBot="1" x14ac:dyDescent="0.25">
      <c r="B24" s="16" t="s">
        <v>11</v>
      </c>
      <c r="C24" s="68">
        <f>SUM(C14:C23)</f>
        <v>372.62202400000001</v>
      </c>
      <c r="D24" s="69">
        <f>SUM(D14:D23)</f>
        <v>368.43021199999998</v>
      </c>
      <c r="E24" s="172">
        <f>SUM(E14:F23)</f>
        <v>367.15761400000008</v>
      </c>
      <c r="F24" s="173"/>
      <c r="G24" s="70">
        <f>SUM(G14:G23)</f>
        <v>5.4644100000000009</v>
      </c>
      <c r="H24" s="174">
        <f>SUM(H14:I23)</f>
        <v>370.47491000000002</v>
      </c>
      <c r="I24" s="172"/>
      <c r="J24" s="69">
        <f>SUM(J14:J23)</f>
        <v>367.49448200000006</v>
      </c>
      <c r="K24" s="75">
        <f>SUM(K14:K23)</f>
        <v>366.40361100000007</v>
      </c>
      <c r="L24" s="70">
        <f>SUM(L14:L23)</f>
        <v>4.0712990000000033</v>
      </c>
      <c r="M24" s="174">
        <f>SUM(M14:N23)</f>
        <v>368.86366700000002</v>
      </c>
      <c r="N24" s="172"/>
      <c r="O24" s="69">
        <f>SUM(O14:O23)</f>
        <v>367.41195900000008</v>
      </c>
      <c r="P24" s="75">
        <f>SUM(P14:P23)</f>
        <v>366.485771</v>
      </c>
      <c r="Q24" s="70">
        <f>SUM(Q14:Q23)</f>
        <v>2.3778959999999998</v>
      </c>
      <c r="R24" s="22"/>
    </row>
    <row r="25" spans="2:18" ht="8.1" customHeight="1" thickBot="1" x14ac:dyDescent="0.25">
      <c r="R25" s="19"/>
    </row>
    <row r="26" spans="2:18" x14ac:dyDescent="0.2">
      <c r="B26" s="23"/>
      <c r="C26" s="50" t="s">
        <v>12</v>
      </c>
      <c r="D26" s="24">
        <f>SUM(C24:F24)</f>
        <v>1108.2098500000002</v>
      </c>
      <c r="E26" s="175" t="s">
        <v>14</v>
      </c>
      <c r="F26" s="175"/>
      <c r="G26" s="24">
        <f>AVERAGE(G14:G23)</f>
        <v>0.54644100000000007</v>
      </c>
      <c r="H26" s="175" t="s">
        <v>12</v>
      </c>
      <c r="I26" s="175"/>
      <c r="J26" s="24">
        <f>SUM(H24:K24)</f>
        <v>1104.3730030000002</v>
      </c>
      <c r="K26" s="50" t="s">
        <v>15</v>
      </c>
      <c r="L26" s="24">
        <f>AVERAGE(L14:L23)</f>
        <v>0.40712990000000032</v>
      </c>
      <c r="M26" s="175" t="s">
        <v>12</v>
      </c>
      <c r="N26" s="175"/>
      <c r="O26" s="24">
        <f>SUM(M24:P24)</f>
        <v>1102.7613970000002</v>
      </c>
      <c r="P26" s="50" t="s">
        <v>16</v>
      </c>
      <c r="Q26" s="25">
        <f>AVERAGE(Q14:Q23)</f>
        <v>0.23778959999999999</v>
      </c>
      <c r="R26" s="19"/>
    </row>
    <row r="27" spans="2:18" x14ac:dyDescent="0.2">
      <c r="B27" s="26"/>
      <c r="C27" s="51" t="s">
        <v>13</v>
      </c>
      <c r="D27" s="27">
        <f>D26/(3*MAX(B14:B23))</f>
        <v>36.940328333333341</v>
      </c>
      <c r="E27" s="51"/>
      <c r="F27" s="51"/>
      <c r="G27" s="28"/>
      <c r="H27" s="168" t="s">
        <v>13</v>
      </c>
      <c r="I27" s="168"/>
      <c r="J27" s="27">
        <f>J26/(3*MAX(B14:B23))</f>
        <v>36.812433433333339</v>
      </c>
      <c r="K27" s="51"/>
      <c r="L27" s="28"/>
      <c r="M27" s="168" t="s">
        <v>13</v>
      </c>
      <c r="N27" s="168"/>
      <c r="O27" s="27">
        <f>O26/(3*(MAX(B14:B23)))</f>
        <v>36.758713233333339</v>
      </c>
      <c r="P27" s="51"/>
      <c r="Q27" s="29"/>
      <c r="R27" s="19"/>
    </row>
    <row r="28" spans="2:18" x14ac:dyDescent="0.2">
      <c r="B28" s="26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1"/>
    </row>
    <row r="29" spans="2:18" x14ac:dyDescent="0.2">
      <c r="B29" s="26"/>
      <c r="C29" s="30" t="s">
        <v>32</v>
      </c>
      <c r="D29" s="39">
        <f>AVERAGE(G26,L26,Q26)</f>
        <v>0.39712016666666677</v>
      </c>
      <c r="E29" s="30"/>
      <c r="F29" s="32" t="s">
        <v>39</v>
      </c>
      <c r="G29" s="54">
        <v>2.58</v>
      </c>
      <c r="H29" s="30"/>
      <c r="I29" s="30"/>
      <c r="J29" s="30"/>
      <c r="K29" s="30"/>
      <c r="L29" s="30"/>
      <c r="M29" s="30"/>
      <c r="N29" s="30"/>
      <c r="O29" s="30"/>
      <c r="P29" s="30"/>
      <c r="Q29" s="31"/>
    </row>
    <row r="30" spans="2:18" x14ac:dyDescent="0.2">
      <c r="B30" s="26"/>
      <c r="C30" s="32" t="s">
        <v>17</v>
      </c>
      <c r="D30" s="39">
        <f>D29*G29</f>
        <v>1.0245700300000002</v>
      </c>
      <c r="E30" s="30"/>
      <c r="F30" s="32" t="s">
        <v>36</v>
      </c>
      <c r="G30" s="54">
        <v>3.05</v>
      </c>
      <c r="H30" s="169" t="s">
        <v>34</v>
      </c>
      <c r="I30" s="169"/>
      <c r="J30" s="169"/>
      <c r="K30" s="32" t="s">
        <v>37</v>
      </c>
      <c r="L30" s="56">
        <v>2.7</v>
      </c>
      <c r="M30" s="169" t="s">
        <v>38</v>
      </c>
      <c r="N30" s="169"/>
      <c r="O30" s="169"/>
      <c r="P30" s="30"/>
      <c r="Q30" s="31"/>
    </row>
    <row r="31" spans="2:18" x14ac:dyDescent="0.2">
      <c r="B31" s="26"/>
      <c r="C31" s="32" t="s">
        <v>18</v>
      </c>
      <c r="D31" s="40">
        <f>3.05*D29</f>
        <v>1.2112165083333335</v>
      </c>
      <c r="E31" s="170">
        <f>D31/($P$9+ABS($Q$9))</f>
        <v>0.15140206354166669</v>
      </c>
      <c r="F31" s="170"/>
      <c r="G31" s="37" t="s">
        <v>21</v>
      </c>
      <c r="H31" s="30"/>
      <c r="I31" s="30"/>
      <c r="J31" s="30"/>
      <c r="K31" s="30"/>
      <c r="L31" s="30"/>
      <c r="M31" s="30"/>
      <c r="N31" s="30"/>
      <c r="O31" s="30"/>
      <c r="P31" s="30"/>
      <c r="Q31" s="31"/>
    </row>
    <row r="32" spans="2:18" x14ac:dyDescent="0.2">
      <c r="B32" s="26"/>
      <c r="C32" s="32" t="s">
        <v>26</v>
      </c>
      <c r="D32" s="40">
        <f>L30*(MAX(D27,J27,O27)-MIN(D27,J27,O27))</f>
        <v>0.49036077000000522</v>
      </c>
      <c r="E32" s="170">
        <f t="shared" ref="E32:E33" si="3">D32/($P$9+ABS($Q$9))</f>
        <v>6.1295096250000652E-2</v>
      </c>
      <c r="F32" s="170"/>
      <c r="G32" s="37" t="s">
        <v>22</v>
      </c>
      <c r="H32" s="30"/>
      <c r="I32" s="30"/>
      <c r="J32" s="30"/>
      <c r="K32" s="30"/>
      <c r="L32" s="30"/>
      <c r="M32" s="30"/>
      <c r="N32" s="30"/>
      <c r="O32" s="30"/>
      <c r="P32" s="30"/>
      <c r="Q32" s="31"/>
    </row>
    <row r="33" spans="2:18" ht="16.5" thickBot="1" x14ac:dyDescent="0.25">
      <c r="B33" s="33"/>
      <c r="C33" s="34" t="s">
        <v>19</v>
      </c>
      <c r="D33" s="41">
        <f>SQRT(D31^2+D32^2)</f>
        <v>1.3067130958302171</v>
      </c>
      <c r="E33" s="171">
        <f t="shared" si="3"/>
        <v>0.16333913697877714</v>
      </c>
      <c r="F33" s="171"/>
      <c r="G33" s="38" t="s">
        <v>23</v>
      </c>
      <c r="H33" s="35"/>
      <c r="I33" s="35"/>
      <c r="J33" s="35"/>
      <c r="K33" s="35"/>
      <c r="L33" s="35"/>
      <c r="M33" s="35"/>
      <c r="N33" s="35"/>
      <c r="O33" s="35"/>
      <c r="P33" s="35"/>
      <c r="Q33" s="36"/>
    </row>
    <row r="36" spans="2:18" ht="12.75" customHeight="1" x14ac:dyDescent="0.2">
      <c r="B36" s="122" t="s">
        <v>18</v>
      </c>
      <c r="C36" s="122"/>
      <c r="D36" s="123" t="s">
        <v>28</v>
      </c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</row>
    <row r="37" spans="2:18" x14ac:dyDescent="0.2">
      <c r="B37" s="46"/>
      <c r="C37" s="46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</row>
    <row r="39" spans="2:18" x14ac:dyDescent="0.2">
      <c r="B39" s="124" t="s">
        <v>26</v>
      </c>
      <c r="C39" s="124"/>
      <c r="D39" s="123" t="s">
        <v>29</v>
      </c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</row>
    <row r="40" spans="2:18" x14ac:dyDescent="0.2"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</row>
    <row r="42" spans="2:18" x14ac:dyDescent="0.2">
      <c r="B42" s="124" t="s">
        <v>20</v>
      </c>
      <c r="C42" s="124"/>
      <c r="D42" s="123" t="s">
        <v>30</v>
      </c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</row>
    <row r="43" spans="2:18" x14ac:dyDescent="0.2"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</row>
    <row r="44" spans="2:18" x14ac:dyDescent="0.2"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</row>
    <row r="45" spans="2:18" x14ac:dyDescent="0.2"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1" t="s">
        <v>24</v>
      </c>
    </row>
  </sheetData>
  <mergeCells count="46">
    <mergeCell ref="H24:I24"/>
    <mergeCell ref="M24:N24"/>
    <mergeCell ref="B42:C42"/>
    <mergeCell ref="D42:Q43"/>
    <mergeCell ref="E26:F26"/>
    <mergeCell ref="H26:I26"/>
    <mergeCell ref="M26:N26"/>
    <mergeCell ref="H27:I27"/>
    <mergeCell ref="M27:N27"/>
    <mergeCell ref="H30:J30"/>
    <mergeCell ref="E31:F31"/>
    <mergeCell ref="E32:F32"/>
    <mergeCell ref="E33:F33"/>
    <mergeCell ref="M30:O30"/>
    <mergeCell ref="B36:C36"/>
    <mergeCell ref="D36:Q37"/>
    <mergeCell ref="B39:C39"/>
    <mergeCell ref="D39:Q40"/>
    <mergeCell ref="Q12:Q13"/>
    <mergeCell ref="C12:C13"/>
    <mergeCell ref="D12:D13"/>
    <mergeCell ref="E12:F13"/>
    <mergeCell ref="G12:G13"/>
    <mergeCell ref="H12:I13"/>
    <mergeCell ref="J12:J13"/>
    <mergeCell ref="K12:K13"/>
    <mergeCell ref="L12:L13"/>
    <mergeCell ref="M12:N13"/>
    <mergeCell ref="O12:O13"/>
    <mergeCell ref="P12:P13"/>
    <mergeCell ref="E24:F24"/>
    <mergeCell ref="N8:O8"/>
    <mergeCell ref="B9:D9"/>
    <mergeCell ref="E9:G9"/>
    <mergeCell ref="N9:O9"/>
    <mergeCell ref="C11:G11"/>
    <mergeCell ref="H11:L11"/>
    <mergeCell ref="M11:Q11"/>
    <mergeCell ref="B3:Q3"/>
    <mergeCell ref="B5:D5"/>
    <mergeCell ref="B6:D6"/>
    <mergeCell ref="F6:H6"/>
    <mergeCell ref="B7:D7"/>
    <mergeCell ref="F7:H7"/>
    <mergeCell ref="N7:O7"/>
    <mergeCell ref="E5:I5"/>
  </mergeCells>
  <printOptions horizontalCentered="1"/>
  <pageMargins left="0.7" right="0.7" top="0.25" bottom="0.2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45"/>
  <sheetViews>
    <sheetView showGridLines="0" view="pageBreakPreview" zoomScaleNormal="100" zoomScaleSheetLayoutView="100" workbookViewId="0">
      <selection activeCell="W14" sqref="W14"/>
    </sheetView>
  </sheetViews>
  <sheetFormatPr defaultRowHeight="12.75" x14ac:dyDescent="0.2"/>
  <cols>
    <col min="1" max="1" width="2.7109375" style="1" customWidth="1"/>
    <col min="2" max="2" width="9.7109375" style="1" customWidth="1"/>
    <col min="3" max="4" width="8.7109375" style="1" customWidth="1"/>
    <col min="5" max="6" width="4.7109375" style="1" customWidth="1"/>
    <col min="7" max="7" width="9.7109375" style="1" customWidth="1"/>
    <col min="8" max="9" width="4.7109375" style="1" customWidth="1"/>
    <col min="10" max="11" width="8.7109375" style="1" customWidth="1"/>
    <col min="12" max="12" width="9.7109375" style="1" customWidth="1"/>
    <col min="13" max="14" width="4.7109375" style="1" customWidth="1"/>
    <col min="15" max="16" width="8.7109375" style="1" customWidth="1"/>
    <col min="17" max="17" width="9.7109375" style="1" customWidth="1"/>
    <col min="18" max="18" width="2.7109375" style="1" customWidth="1"/>
    <col min="19" max="16384" width="9.140625" style="1"/>
  </cols>
  <sheetData>
    <row r="3" spans="2:18" s="17" customFormat="1" ht="20.100000000000001" customHeight="1" x14ac:dyDescent="0.2">
      <c r="B3" s="115" t="s">
        <v>35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80"/>
    </row>
    <row r="4" spans="2:18" s="17" customFormat="1" ht="9.9499999999999993" customHeight="1" x14ac:dyDescent="0.2"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</row>
    <row r="5" spans="2:18" ht="15" customHeight="1" x14ac:dyDescent="0.2">
      <c r="B5" s="116" t="s">
        <v>6</v>
      </c>
      <c r="C5" s="116"/>
      <c r="D5" s="116"/>
      <c r="E5" s="191" t="s">
        <v>45</v>
      </c>
      <c r="F5" s="191"/>
      <c r="G5" s="191"/>
      <c r="H5" s="191"/>
      <c r="I5" s="191"/>
      <c r="J5" s="191"/>
      <c r="K5" s="191"/>
      <c r="L5" s="7"/>
      <c r="M5" s="7"/>
      <c r="N5" s="7"/>
      <c r="O5" s="7"/>
      <c r="P5" s="48"/>
      <c r="Q5" s="48"/>
      <c r="R5" s="7"/>
    </row>
    <row r="6" spans="2:18" ht="15" customHeight="1" x14ac:dyDescent="0.2">
      <c r="B6" s="117" t="s">
        <v>33</v>
      </c>
      <c r="C6" s="117"/>
      <c r="D6" s="117"/>
      <c r="E6" s="44" t="s">
        <v>25</v>
      </c>
      <c r="F6" s="118" t="s">
        <v>7</v>
      </c>
      <c r="G6" s="118"/>
      <c r="H6" s="118"/>
      <c r="I6" s="10"/>
      <c r="J6" s="11"/>
      <c r="K6" s="11"/>
      <c r="L6" s="11"/>
      <c r="M6" s="7"/>
      <c r="N6" s="7"/>
      <c r="O6" s="7"/>
      <c r="P6" s="7"/>
      <c r="Q6" s="7"/>
      <c r="R6" s="7"/>
    </row>
    <row r="7" spans="2:18" ht="15" customHeight="1" x14ac:dyDescent="0.2">
      <c r="B7" s="117" t="s">
        <v>8</v>
      </c>
      <c r="C7" s="117"/>
      <c r="D7" s="117"/>
      <c r="E7" s="45"/>
      <c r="F7" s="119" t="s">
        <v>9</v>
      </c>
      <c r="G7" s="119"/>
      <c r="H7" s="119"/>
      <c r="I7" s="7"/>
      <c r="J7" s="9"/>
      <c r="K7" s="7"/>
      <c r="M7" s="13"/>
      <c r="N7" s="120" t="s">
        <v>27</v>
      </c>
      <c r="O7" s="120"/>
      <c r="P7" s="14">
        <v>0</v>
      </c>
      <c r="Q7" s="47"/>
      <c r="R7" s="8"/>
    </row>
    <row r="8" spans="2:18" ht="12" customHeight="1" x14ac:dyDescent="0.2">
      <c r="B8" s="7"/>
      <c r="C8" s="7"/>
      <c r="D8" s="7"/>
      <c r="E8" s="7"/>
      <c r="F8" s="7"/>
      <c r="G8" s="7"/>
      <c r="H8" s="7"/>
      <c r="I8" s="7"/>
      <c r="J8" s="7"/>
      <c r="K8" s="7"/>
      <c r="M8" s="12"/>
      <c r="N8" s="125" t="s">
        <v>10</v>
      </c>
      <c r="O8" s="125"/>
      <c r="P8" s="18"/>
      <c r="Q8" s="42"/>
      <c r="R8" s="18"/>
    </row>
    <row r="9" spans="2:18" ht="12" customHeight="1" x14ac:dyDescent="0.2">
      <c r="B9" s="126" t="s">
        <v>31</v>
      </c>
      <c r="C9" s="126"/>
      <c r="D9" s="126"/>
      <c r="E9" s="127" t="s">
        <v>52</v>
      </c>
      <c r="F9" s="127"/>
      <c r="G9" s="127"/>
      <c r="H9" s="7"/>
      <c r="I9" s="7"/>
      <c r="J9" s="7"/>
      <c r="K9" s="7"/>
      <c r="M9" s="12"/>
      <c r="N9" s="125" t="s">
        <v>40</v>
      </c>
      <c r="O9" s="125"/>
      <c r="P9" s="15">
        <v>10</v>
      </c>
      <c r="Q9" s="43">
        <v>-10</v>
      </c>
      <c r="R9" s="15"/>
    </row>
    <row r="10" spans="2:18" ht="8.1" customHeight="1" thickBot="1" x14ac:dyDescent="0.25">
      <c r="B10" s="86"/>
      <c r="C10" s="86"/>
      <c r="D10" s="86"/>
      <c r="E10" s="86"/>
    </row>
    <row r="11" spans="2:18" ht="18" customHeight="1" thickBot="1" x14ac:dyDescent="0.25">
      <c r="B11" s="6" t="s">
        <v>3</v>
      </c>
      <c r="C11" s="188" t="s">
        <v>0</v>
      </c>
      <c r="D11" s="189"/>
      <c r="E11" s="189"/>
      <c r="F11" s="189"/>
      <c r="G11" s="190"/>
      <c r="H11" s="188" t="s">
        <v>4</v>
      </c>
      <c r="I11" s="189"/>
      <c r="J11" s="189"/>
      <c r="K11" s="189"/>
      <c r="L11" s="190"/>
      <c r="M11" s="188" t="s">
        <v>5</v>
      </c>
      <c r="N11" s="189"/>
      <c r="O11" s="189"/>
      <c r="P11" s="189"/>
      <c r="Q11" s="190"/>
      <c r="R11" s="20"/>
    </row>
    <row r="12" spans="2:18" ht="12" customHeight="1" x14ac:dyDescent="0.2">
      <c r="B12" s="4" t="s">
        <v>41</v>
      </c>
      <c r="C12" s="178">
        <v>1</v>
      </c>
      <c r="D12" s="178">
        <v>2</v>
      </c>
      <c r="E12" s="180">
        <v>3</v>
      </c>
      <c r="F12" s="181"/>
      <c r="G12" s="176" t="s">
        <v>2</v>
      </c>
      <c r="H12" s="184">
        <v>1</v>
      </c>
      <c r="I12" s="185"/>
      <c r="J12" s="178">
        <v>2</v>
      </c>
      <c r="K12" s="180">
        <v>3</v>
      </c>
      <c r="L12" s="176" t="s">
        <v>2</v>
      </c>
      <c r="M12" s="184">
        <v>1</v>
      </c>
      <c r="N12" s="185"/>
      <c r="O12" s="178">
        <v>2</v>
      </c>
      <c r="P12" s="180">
        <v>3</v>
      </c>
      <c r="Q12" s="176" t="s">
        <v>2</v>
      </c>
      <c r="R12" s="21"/>
    </row>
    <row r="13" spans="2:18" ht="12" customHeight="1" thickBot="1" x14ac:dyDescent="0.25">
      <c r="B13" s="5" t="s">
        <v>1</v>
      </c>
      <c r="C13" s="179"/>
      <c r="D13" s="179"/>
      <c r="E13" s="182"/>
      <c r="F13" s="183"/>
      <c r="G13" s="177"/>
      <c r="H13" s="186"/>
      <c r="I13" s="187"/>
      <c r="J13" s="179"/>
      <c r="K13" s="182"/>
      <c r="L13" s="177"/>
      <c r="M13" s="186"/>
      <c r="N13" s="187"/>
      <c r="O13" s="179"/>
      <c r="P13" s="182"/>
      <c r="Q13" s="177"/>
      <c r="R13" s="21"/>
    </row>
    <row r="14" spans="2:18" x14ac:dyDescent="0.2">
      <c r="B14" s="2">
        <v>1</v>
      </c>
      <c r="C14" s="65">
        <v>-8.7313954000000003</v>
      </c>
      <c r="D14" s="64">
        <v>-10.533382</v>
      </c>
      <c r="E14" s="96">
        <v>-11.205781</v>
      </c>
      <c r="F14" s="97"/>
      <c r="G14" s="67">
        <f>MAX(C14:F14)-MIN(C14:F14)</f>
        <v>2.4743855999999997</v>
      </c>
      <c r="H14" s="102"/>
      <c r="I14" s="103">
        <v>-10.04622</v>
      </c>
      <c r="J14" s="81">
        <v>-10.633604</v>
      </c>
      <c r="K14" s="73">
        <v>-11.246926999999999</v>
      </c>
      <c r="L14" s="76">
        <f>MAX(H14:K14)-MIN(H14:K14)</f>
        <v>1.2007069999999995</v>
      </c>
      <c r="M14" s="108"/>
      <c r="N14" s="109">
        <v>-10.513577</v>
      </c>
      <c r="O14" s="81">
        <v>-11.157997</v>
      </c>
      <c r="P14" s="73">
        <v>-10.811159999999999</v>
      </c>
      <c r="Q14" s="76">
        <f>MAX(M14:P14)-MIN(M14:P14)</f>
        <v>0.64442000000000021</v>
      </c>
      <c r="R14" s="22"/>
    </row>
    <row r="15" spans="2:18" x14ac:dyDescent="0.2">
      <c r="B15" s="3">
        <v>2</v>
      </c>
      <c r="C15" s="65">
        <v>-8.6926804999999998</v>
      </c>
      <c r="D15" s="64">
        <v>-10.427365999999999</v>
      </c>
      <c r="E15" s="98">
        <v>-10.644690000000001</v>
      </c>
      <c r="F15" s="99"/>
      <c r="G15" s="67">
        <f>MAX(C15:F15)-MIN(C15:F15)</f>
        <v>1.9520095000000008</v>
      </c>
      <c r="H15" s="104"/>
      <c r="I15" s="105">
        <v>-8.7565071000000003</v>
      </c>
      <c r="J15" s="79">
        <v>-10.545572999999999</v>
      </c>
      <c r="K15" s="71">
        <v>-11.449513</v>
      </c>
      <c r="L15" s="67">
        <f>MAX(H15:K15)-MIN(H15:K15)</f>
        <v>2.6930058999999993</v>
      </c>
      <c r="M15" s="110"/>
      <c r="N15" s="111">
        <v>-10.014941</v>
      </c>
      <c r="O15" s="79">
        <v>-10.556018</v>
      </c>
      <c r="P15" s="71">
        <v>-10.999594</v>
      </c>
      <c r="Q15" s="67">
        <f>MAX(M15:P15)-MIN(M15:P15)</f>
        <v>0.98465299999999978</v>
      </c>
      <c r="R15" s="22"/>
    </row>
    <row r="16" spans="2:18" x14ac:dyDescent="0.2">
      <c r="B16" s="3">
        <v>3</v>
      </c>
      <c r="C16" s="65">
        <v>-12.892849</v>
      </c>
      <c r="D16" s="64">
        <v>-15.947702</v>
      </c>
      <c r="E16" s="98">
        <v>-17.455981999999999</v>
      </c>
      <c r="F16" s="99"/>
      <c r="G16" s="67">
        <f t="shared" ref="G16:G23" si="0">MAX(C16:F16)-MIN(C16:F16)</f>
        <v>4.5631329999999988</v>
      </c>
      <c r="H16" s="104"/>
      <c r="I16" s="105">
        <v>-13.307342</v>
      </c>
      <c r="J16" s="79">
        <v>-17.275337</v>
      </c>
      <c r="K16" s="71">
        <v>-18.643526999999999</v>
      </c>
      <c r="L16" s="67">
        <f t="shared" ref="L16:L23" si="1">MAX(H16:K16)-MIN(H16:K16)</f>
        <v>5.3361849999999986</v>
      </c>
      <c r="M16" s="110"/>
      <c r="N16" s="111">
        <v>-17.407744000000001</v>
      </c>
      <c r="O16" s="79">
        <v>-18.50066</v>
      </c>
      <c r="P16" s="71">
        <v>-18.839034000000002</v>
      </c>
      <c r="Q16" s="67">
        <f t="shared" ref="Q16:Q23" si="2">MAX(M16:P16)-MIN(M16:P16)</f>
        <v>1.4312900000000006</v>
      </c>
      <c r="R16" s="22"/>
    </row>
    <row r="17" spans="2:18" x14ac:dyDescent="0.2">
      <c r="B17" s="3">
        <v>4</v>
      </c>
      <c r="C17" s="65">
        <v>-8.8483015999999992</v>
      </c>
      <c r="D17" s="64">
        <v>-9.9892839999999996</v>
      </c>
      <c r="E17" s="98">
        <v>-10.516712999999999</v>
      </c>
      <c r="F17" s="99"/>
      <c r="G17" s="67">
        <f t="shared" si="0"/>
        <v>1.6684114000000001</v>
      </c>
      <c r="H17" s="104"/>
      <c r="I17" s="105">
        <v>-10.873758</v>
      </c>
      <c r="J17" s="79">
        <v>-11.062056999999999</v>
      </c>
      <c r="K17" s="71">
        <v>-11.605835000000001</v>
      </c>
      <c r="L17" s="67">
        <f t="shared" si="1"/>
        <v>0.73207700000000031</v>
      </c>
      <c r="M17" s="110"/>
      <c r="N17" s="111">
        <v>-11.255299000000001</v>
      </c>
      <c r="O17" s="79">
        <v>-10.865265000000001</v>
      </c>
      <c r="P17" s="71">
        <v>-11.954665</v>
      </c>
      <c r="Q17" s="67">
        <f t="shared" si="2"/>
        <v>1.0893999999999995</v>
      </c>
      <c r="R17" s="22"/>
    </row>
    <row r="18" spans="2:18" x14ac:dyDescent="0.2">
      <c r="B18" s="3">
        <v>5</v>
      </c>
      <c r="C18" s="65">
        <v>-12.625491</v>
      </c>
      <c r="D18" s="64">
        <v>-14.556146999999999</v>
      </c>
      <c r="E18" s="98">
        <v>-14.305547000000001</v>
      </c>
      <c r="F18" s="99"/>
      <c r="G18" s="67">
        <f t="shared" si="0"/>
        <v>1.930655999999999</v>
      </c>
      <c r="H18" s="104"/>
      <c r="I18" s="105">
        <v>-13.154816</v>
      </c>
      <c r="J18" s="79">
        <v>-14.320800999999999</v>
      </c>
      <c r="K18" s="71">
        <v>-14.080181</v>
      </c>
      <c r="L18" s="67">
        <f t="shared" si="1"/>
        <v>1.1659849999999992</v>
      </c>
      <c r="M18" s="110"/>
      <c r="N18" s="111">
        <v>-12.902021</v>
      </c>
      <c r="O18" s="79">
        <v>-14.138638</v>
      </c>
      <c r="P18" s="71">
        <v>-14.127006</v>
      </c>
      <c r="Q18" s="67">
        <f t="shared" si="2"/>
        <v>1.2366170000000007</v>
      </c>
      <c r="R18" s="22"/>
    </row>
    <row r="19" spans="2:18" x14ac:dyDescent="0.2">
      <c r="B19" s="3">
        <v>6</v>
      </c>
      <c r="C19" s="65">
        <v>-5.9431376</v>
      </c>
      <c r="D19" s="64">
        <v>-8.6428326999999996</v>
      </c>
      <c r="E19" s="98">
        <v>-9.0924486000000009</v>
      </c>
      <c r="F19" s="99"/>
      <c r="G19" s="67">
        <f t="shared" si="0"/>
        <v>3.1493110000000009</v>
      </c>
      <c r="H19" s="104"/>
      <c r="I19" s="105">
        <v>-7.0164591999999999</v>
      </c>
      <c r="J19" s="79">
        <v>-9.6383182000000005</v>
      </c>
      <c r="K19" s="71">
        <v>-9.7868957999999999</v>
      </c>
      <c r="L19" s="67">
        <f t="shared" si="1"/>
        <v>2.7704366</v>
      </c>
      <c r="M19" s="110"/>
      <c r="N19" s="111">
        <v>-8.1758743000000003</v>
      </c>
      <c r="O19" s="79">
        <v>-9.2131016999999993</v>
      </c>
      <c r="P19" s="71">
        <v>-10.147596</v>
      </c>
      <c r="Q19" s="67">
        <f t="shared" si="2"/>
        <v>1.9717216999999998</v>
      </c>
      <c r="R19" s="22"/>
    </row>
    <row r="20" spans="2:18" x14ac:dyDescent="0.2">
      <c r="B20" s="3">
        <v>7</v>
      </c>
      <c r="C20" s="65">
        <v>-10.40681</v>
      </c>
      <c r="D20" s="64">
        <v>-11.777096</v>
      </c>
      <c r="E20" s="98">
        <v>-12.505395</v>
      </c>
      <c r="F20" s="99"/>
      <c r="G20" s="67">
        <f t="shared" si="0"/>
        <v>2.0985849999999999</v>
      </c>
      <c r="H20" s="104"/>
      <c r="I20" s="105">
        <v>-11.303058999999999</v>
      </c>
      <c r="J20" s="79">
        <v>-12.13064</v>
      </c>
      <c r="K20" s="71">
        <v>-12.568417</v>
      </c>
      <c r="L20" s="67">
        <f t="shared" si="1"/>
        <v>1.2653580000000009</v>
      </c>
      <c r="M20" s="110"/>
      <c r="N20" s="111">
        <v>-10.856019</v>
      </c>
      <c r="O20" s="79">
        <v>-11.629092</v>
      </c>
      <c r="P20" s="71">
        <v>-12.280146</v>
      </c>
      <c r="Q20" s="67">
        <f t="shared" si="2"/>
        <v>1.4241270000000004</v>
      </c>
      <c r="R20" s="22"/>
    </row>
    <row r="21" spans="2:18" x14ac:dyDescent="0.2">
      <c r="B21" s="3">
        <v>8</v>
      </c>
      <c r="C21" s="65">
        <v>-8.4371791999999992</v>
      </c>
      <c r="D21" s="64">
        <v>-9.6502622000000002</v>
      </c>
      <c r="E21" s="98">
        <v>-10.022719</v>
      </c>
      <c r="F21" s="99"/>
      <c r="G21" s="67">
        <f t="shared" si="0"/>
        <v>1.5855398000000012</v>
      </c>
      <c r="H21" s="104"/>
      <c r="I21" s="105">
        <v>-10.462413</v>
      </c>
      <c r="J21" s="79">
        <v>-11.066844</v>
      </c>
      <c r="K21" s="71">
        <v>-11.099780000000001</v>
      </c>
      <c r="L21" s="67">
        <f t="shared" si="1"/>
        <v>0.63736700000000113</v>
      </c>
      <c r="M21" s="110"/>
      <c r="N21" s="111">
        <v>-10.667657</v>
      </c>
      <c r="O21" s="79">
        <v>-10.433139000000001</v>
      </c>
      <c r="P21" s="71">
        <v>-10.693529</v>
      </c>
      <c r="Q21" s="67">
        <f t="shared" si="2"/>
        <v>0.26038999999999923</v>
      </c>
      <c r="R21" s="22"/>
    </row>
    <row r="22" spans="2:18" x14ac:dyDescent="0.2">
      <c r="B22" s="3">
        <v>9</v>
      </c>
      <c r="C22" s="65">
        <v>-9.9438732000000005</v>
      </c>
      <c r="D22" s="64">
        <v>-11.517474999999999</v>
      </c>
      <c r="E22" s="98">
        <v>-12.102627</v>
      </c>
      <c r="F22" s="99"/>
      <c r="G22" s="67">
        <f t="shared" si="0"/>
        <v>2.1587537999999995</v>
      </c>
      <c r="H22" s="104"/>
      <c r="I22" s="105">
        <v>-11.179938</v>
      </c>
      <c r="J22" s="79">
        <v>-11.881971999999999</v>
      </c>
      <c r="K22" s="71">
        <v>-11.510130999999999</v>
      </c>
      <c r="L22" s="67">
        <f t="shared" si="1"/>
        <v>0.70203399999999938</v>
      </c>
      <c r="M22" s="110"/>
      <c r="N22" s="111">
        <v>-11.456849999999999</v>
      </c>
      <c r="O22" s="79">
        <v>-10.955397</v>
      </c>
      <c r="P22" s="71">
        <v>-11.943937</v>
      </c>
      <c r="Q22" s="67">
        <f t="shared" si="2"/>
        <v>0.98854000000000042</v>
      </c>
      <c r="R22" s="22"/>
    </row>
    <row r="23" spans="2:18" ht="13.5" thickBot="1" x14ac:dyDescent="0.25">
      <c r="B23" s="3">
        <v>10</v>
      </c>
      <c r="C23" s="65">
        <v>-13.104388999999999</v>
      </c>
      <c r="D23" s="64">
        <v>-14.492214000000001</v>
      </c>
      <c r="E23" s="100">
        <v>-15.429425</v>
      </c>
      <c r="F23" s="101"/>
      <c r="G23" s="66">
        <f t="shared" si="0"/>
        <v>2.3250360000000008</v>
      </c>
      <c r="H23" s="106"/>
      <c r="I23" s="107">
        <v>-13.589447</v>
      </c>
      <c r="J23" s="79">
        <v>-14.400378999999999</v>
      </c>
      <c r="K23" s="77">
        <v>-14.371245</v>
      </c>
      <c r="L23" s="66">
        <f t="shared" si="1"/>
        <v>0.81093199999999932</v>
      </c>
      <c r="M23" s="112"/>
      <c r="N23" s="113">
        <v>-14.523133</v>
      </c>
      <c r="O23" s="79">
        <v>-13.951492</v>
      </c>
      <c r="P23" s="71">
        <v>-14.800746999999999</v>
      </c>
      <c r="Q23" s="66">
        <f t="shared" si="2"/>
        <v>0.84925499999999943</v>
      </c>
      <c r="R23" s="22"/>
    </row>
    <row r="24" spans="2:18" ht="15" customHeight="1" thickBot="1" x14ac:dyDescent="0.25">
      <c r="B24" s="16" t="s">
        <v>11</v>
      </c>
      <c r="C24" s="84">
        <f>SUM(C14:C23)</f>
        <v>-99.626106500000006</v>
      </c>
      <c r="D24" s="82">
        <f>SUM(D14:D23)</f>
        <v>-117.5337609</v>
      </c>
      <c r="E24" s="172">
        <f>SUM(E14:F23)</f>
        <v>-123.2813276</v>
      </c>
      <c r="F24" s="173"/>
      <c r="G24" s="70">
        <f>SUM(G14:G23)</f>
        <v>23.905821100000001</v>
      </c>
      <c r="H24" s="174">
        <f>SUM(H14:I23)</f>
        <v>-109.6899593</v>
      </c>
      <c r="I24" s="172"/>
      <c r="J24" s="82">
        <f>SUM(J14:J23)</f>
        <v>-122.95552520000001</v>
      </c>
      <c r="K24" s="83">
        <f>SUM(K14:K23)</f>
        <v>-126.36245179999999</v>
      </c>
      <c r="L24" s="70">
        <f>SUM(L14:L23)</f>
        <v>17.314087499999999</v>
      </c>
      <c r="M24" s="174">
        <f>SUM(M14:N23)</f>
        <v>-117.77311530000001</v>
      </c>
      <c r="N24" s="172"/>
      <c r="O24" s="82">
        <f>SUM(O14:O23)</f>
        <v>-121.40079970000001</v>
      </c>
      <c r="P24" s="83">
        <f>SUM(P14:P23)</f>
        <v>-126.597414</v>
      </c>
      <c r="Q24" s="70">
        <f>SUM(Q14:Q23)</f>
        <v>10.8804137</v>
      </c>
      <c r="R24" s="22"/>
    </row>
    <row r="25" spans="2:18" ht="8.1" customHeight="1" thickBot="1" x14ac:dyDescent="0.25">
      <c r="R25" s="19"/>
    </row>
    <row r="26" spans="2:18" x14ac:dyDescent="0.2">
      <c r="B26" s="23"/>
      <c r="C26" s="85" t="s">
        <v>12</v>
      </c>
      <c r="D26" s="24">
        <f>SUM(C24:F24)</f>
        <v>-340.44119499999999</v>
      </c>
      <c r="E26" s="175" t="s">
        <v>14</v>
      </c>
      <c r="F26" s="175"/>
      <c r="G26" s="24">
        <f>AVERAGE(G14:G23)</f>
        <v>2.39058211</v>
      </c>
      <c r="H26" s="175" t="s">
        <v>12</v>
      </c>
      <c r="I26" s="175"/>
      <c r="J26" s="24">
        <f>SUM(H24:K24)</f>
        <v>-359.00793629999998</v>
      </c>
      <c r="K26" s="85" t="s">
        <v>15</v>
      </c>
      <c r="L26" s="24">
        <f>AVERAGE(L14:L23)</f>
        <v>1.7314087499999999</v>
      </c>
      <c r="M26" s="175" t="s">
        <v>12</v>
      </c>
      <c r="N26" s="175"/>
      <c r="O26" s="24">
        <f>SUM(M24:P24)</f>
        <v>-365.77132900000004</v>
      </c>
      <c r="P26" s="85" t="s">
        <v>16</v>
      </c>
      <c r="Q26" s="25">
        <f>AVERAGE(Q14:Q23)</f>
        <v>1.08804137</v>
      </c>
      <c r="R26" s="19"/>
    </row>
    <row r="27" spans="2:18" x14ac:dyDescent="0.2">
      <c r="B27" s="26"/>
      <c r="C27" s="88" t="s">
        <v>13</v>
      </c>
      <c r="D27" s="27">
        <f>D26/(3*MAX(B14:B23))</f>
        <v>-11.348039833333333</v>
      </c>
      <c r="E27" s="88"/>
      <c r="F27" s="88"/>
      <c r="G27" s="28"/>
      <c r="H27" s="168" t="s">
        <v>13</v>
      </c>
      <c r="I27" s="168"/>
      <c r="J27" s="27">
        <f>J26/(3*MAX(B14:B23))</f>
        <v>-11.96693121</v>
      </c>
      <c r="K27" s="88"/>
      <c r="L27" s="28"/>
      <c r="M27" s="168" t="s">
        <v>13</v>
      </c>
      <c r="N27" s="168"/>
      <c r="O27" s="27">
        <f>O26/(3*(MAX(B14:B23)))</f>
        <v>-12.192377633333335</v>
      </c>
      <c r="P27" s="88"/>
      <c r="Q27" s="29"/>
      <c r="R27" s="19"/>
    </row>
    <row r="28" spans="2:18" x14ac:dyDescent="0.2">
      <c r="B28" s="26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1"/>
    </row>
    <row r="29" spans="2:18" x14ac:dyDescent="0.2">
      <c r="B29" s="26"/>
      <c r="C29" s="30" t="s">
        <v>32</v>
      </c>
      <c r="D29" s="39">
        <f>AVERAGE(G26,L26,Q26)</f>
        <v>1.7366774100000002</v>
      </c>
      <c r="E29" s="30"/>
      <c r="F29" s="89" t="s">
        <v>39</v>
      </c>
      <c r="G29" s="78">
        <v>2.58</v>
      </c>
      <c r="H29" s="30"/>
      <c r="I29" s="30"/>
      <c r="J29" s="30"/>
      <c r="K29" s="30"/>
      <c r="L29" s="30"/>
      <c r="M29" s="30"/>
      <c r="N29" s="30"/>
      <c r="O29" s="30"/>
      <c r="P29" s="30"/>
      <c r="Q29" s="31"/>
    </row>
    <row r="30" spans="2:18" x14ac:dyDescent="0.2">
      <c r="B30" s="26"/>
      <c r="C30" s="89" t="s">
        <v>17</v>
      </c>
      <c r="D30" s="39">
        <f>D29*G29</f>
        <v>4.4806277178000009</v>
      </c>
      <c r="E30" s="30"/>
      <c r="F30" s="89" t="s">
        <v>36</v>
      </c>
      <c r="G30" s="78">
        <v>3.05</v>
      </c>
      <c r="H30" s="169" t="s">
        <v>34</v>
      </c>
      <c r="I30" s="169"/>
      <c r="J30" s="169"/>
      <c r="K30" s="89" t="s">
        <v>37</v>
      </c>
      <c r="L30" s="78">
        <v>2.7</v>
      </c>
      <c r="M30" s="169" t="s">
        <v>38</v>
      </c>
      <c r="N30" s="169"/>
      <c r="O30" s="169"/>
      <c r="P30" s="30"/>
      <c r="Q30" s="31"/>
    </row>
    <row r="31" spans="2:18" x14ac:dyDescent="0.2">
      <c r="B31" s="26"/>
      <c r="C31" s="89" t="s">
        <v>18</v>
      </c>
      <c r="D31" s="40">
        <f>3.05*D29</f>
        <v>5.2968661005</v>
      </c>
      <c r="E31" s="170">
        <f>D31/($P$9+ABS($Q$9))</f>
        <v>0.26484330502499998</v>
      </c>
      <c r="F31" s="170"/>
      <c r="G31" s="37" t="s">
        <v>21</v>
      </c>
      <c r="H31" s="30"/>
      <c r="I31" s="30"/>
      <c r="J31" s="30"/>
      <c r="K31" s="30"/>
      <c r="L31" s="30"/>
      <c r="M31" s="30"/>
      <c r="N31" s="30"/>
      <c r="O31" s="30"/>
      <c r="P31" s="30"/>
      <c r="Q31" s="31"/>
    </row>
    <row r="32" spans="2:18" x14ac:dyDescent="0.2">
      <c r="B32" s="26"/>
      <c r="C32" s="89" t="s">
        <v>26</v>
      </c>
      <c r="D32" s="40">
        <f>L30*(MAX(D27,J27,O27)-MIN(D27,J27,O27))</f>
        <v>2.2797120600000049</v>
      </c>
      <c r="E32" s="170">
        <f t="shared" ref="E32:E33" si="3">D32/($P$9+ABS($Q$9))</f>
        <v>0.11398560300000024</v>
      </c>
      <c r="F32" s="170"/>
      <c r="G32" s="37" t="s">
        <v>22</v>
      </c>
      <c r="H32" s="30"/>
      <c r="I32" s="30"/>
      <c r="J32" s="30"/>
      <c r="K32" s="30"/>
      <c r="L32" s="30"/>
      <c r="M32" s="30"/>
      <c r="N32" s="30"/>
      <c r="O32" s="30"/>
      <c r="P32" s="30"/>
      <c r="Q32" s="31"/>
    </row>
    <row r="33" spans="2:18" ht="16.5" thickBot="1" x14ac:dyDescent="0.25">
      <c r="B33" s="33"/>
      <c r="C33" s="34" t="s">
        <v>19</v>
      </c>
      <c r="D33" s="41">
        <f>SQRT(D31^2+D32^2)</f>
        <v>5.7666175148986207</v>
      </c>
      <c r="E33" s="171">
        <f t="shared" si="3"/>
        <v>0.28833087574493105</v>
      </c>
      <c r="F33" s="171"/>
      <c r="G33" s="38" t="s">
        <v>23</v>
      </c>
      <c r="H33" s="35"/>
      <c r="I33" s="35"/>
      <c r="J33" s="35"/>
      <c r="K33" s="35"/>
      <c r="L33" s="35"/>
      <c r="M33" s="35"/>
      <c r="N33" s="35"/>
      <c r="O33" s="35"/>
      <c r="P33" s="35"/>
      <c r="Q33" s="36"/>
    </row>
    <row r="36" spans="2:18" ht="12.75" customHeight="1" x14ac:dyDescent="0.2">
      <c r="B36" s="122" t="s">
        <v>18</v>
      </c>
      <c r="C36" s="122"/>
      <c r="D36" s="123" t="s">
        <v>28</v>
      </c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</row>
    <row r="37" spans="2:18" x14ac:dyDescent="0.2">
      <c r="B37" s="46"/>
      <c r="C37" s="46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</row>
    <row r="39" spans="2:18" x14ac:dyDescent="0.2">
      <c r="B39" s="124" t="s">
        <v>26</v>
      </c>
      <c r="C39" s="124"/>
      <c r="D39" s="123" t="s">
        <v>29</v>
      </c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</row>
    <row r="40" spans="2:18" x14ac:dyDescent="0.2"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</row>
    <row r="42" spans="2:18" x14ac:dyDescent="0.2">
      <c r="B42" s="124" t="s">
        <v>20</v>
      </c>
      <c r="C42" s="124"/>
      <c r="D42" s="123" t="s">
        <v>30</v>
      </c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</row>
    <row r="43" spans="2:18" x14ac:dyDescent="0.2"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</row>
    <row r="44" spans="2:18" x14ac:dyDescent="0.2"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</row>
    <row r="45" spans="2:18" x14ac:dyDescent="0.2"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1" t="s">
        <v>24</v>
      </c>
    </row>
  </sheetData>
  <mergeCells count="46">
    <mergeCell ref="B7:D7"/>
    <mergeCell ref="F7:H7"/>
    <mergeCell ref="N7:O7"/>
    <mergeCell ref="E5:K5"/>
    <mergeCell ref="B3:Q3"/>
    <mergeCell ref="B5:D5"/>
    <mergeCell ref="B6:D6"/>
    <mergeCell ref="F6:H6"/>
    <mergeCell ref="N8:O8"/>
    <mergeCell ref="B9:D9"/>
    <mergeCell ref="E9:G9"/>
    <mergeCell ref="N9:O9"/>
    <mergeCell ref="C11:G11"/>
    <mergeCell ref="H11:L11"/>
    <mergeCell ref="M11:Q11"/>
    <mergeCell ref="Q12:Q13"/>
    <mergeCell ref="C12:C13"/>
    <mergeCell ref="D12:D13"/>
    <mergeCell ref="E12:F13"/>
    <mergeCell ref="G12:G13"/>
    <mergeCell ref="H12:I13"/>
    <mergeCell ref="J12:J13"/>
    <mergeCell ref="K12:K13"/>
    <mergeCell ref="L12:L13"/>
    <mergeCell ref="M12:N13"/>
    <mergeCell ref="O12:O13"/>
    <mergeCell ref="P12:P13"/>
    <mergeCell ref="E24:F24"/>
    <mergeCell ref="H24:I24"/>
    <mergeCell ref="M24:N24"/>
    <mergeCell ref="E26:F26"/>
    <mergeCell ref="H26:I26"/>
    <mergeCell ref="M26:N26"/>
    <mergeCell ref="B42:C42"/>
    <mergeCell ref="D42:Q43"/>
    <mergeCell ref="H27:I27"/>
    <mergeCell ref="M27:N27"/>
    <mergeCell ref="H30:J30"/>
    <mergeCell ref="M30:O30"/>
    <mergeCell ref="E31:F31"/>
    <mergeCell ref="E32:F32"/>
    <mergeCell ref="E33:F33"/>
    <mergeCell ref="B36:C36"/>
    <mergeCell ref="D36:Q37"/>
    <mergeCell ref="B39:C39"/>
    <mergeCell ref="D39:Q40"/>
  </mergeCells>
  <printOptions horizontalCentered="1"/>
  <pageMargins left="0.7" right="0.7" top="0.25" bottom="0.2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Overall</vt:lpstr>
      <vt:lpstr>fs-234</vt:lpstr>
      <vt:lpstr>K-234</vt:lpstr>
      <vt:lpstr>fs-123</vt:lpstr>
      <vt:lpstr>K-123</vt:lpstr>
    </vt:vector>
  </TitlesOfParts>
  <Company>Sonos,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Liu</dc:creator>
  <cp:lastModifiedBy>Hew Chan Wee</cp:lastModifiedBy>
  <cp:lastPrinted>2014-04-08T15:39:28Z</cp:lastPrinted>
  <dcterms:created xsi:type="dcterms:W3CDTF">2014-02-10T10:20:46Z</dcterms:created>
  <dcterms:modified xsi:type="dcterms:W3CDTF">2014-04-11T10:30:06Z</dcterms:modified>
</cp:coreProperties>
</file>